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价格表" sheetId="3" r:id="rId1"/>
    <sheet name="Sheet3" sheetId="4" state="hidden" r:id="rId2"/>
    <sheet name="装修情况介绍" sheetId="5" state="hidden" r:id="rId3"/>
    <sheet name="Sheet4" sheetId="6" state="hidden" r:id="rId4"/>
    <sheet name="Sheet1" sheetId="1" state="hidden" r:id="rId5"/>
    <sheet name="Sheet2" sheetId="2" state="hidden" r:id="rId6"/>
  </sheets>
  <calcPr calcId="144525"/>
</workbook>
</file>

<file path=xl/sharedStrings.xml><?xml version="1.0" encoding="utf-8"?>
<sst xmlns="http://schemas.openxmlformats.org/spreadsheetml/2006/main" count="485" uniqueCount="136">
  <si>
    <t>2025年恩平市公有农垦投资开发集团有限公司的17宗物业清单</t>
  </si>
  <si>
    <t>序号</t>
  </si>
  <si>
    <t>地址</t>
  </si>
  <si>
    <t>面积（m²）</t>
  </si>
  <si>
    <t>出租用途</t>
  </si>
  <si>
    <t>基准价</t>
  </si>
  <si>
    <t>位置</t>
  </si>
  <si>
    <t>面积</t>
  </si>
  <si>
    <t>装修</t>
  </si>
  <si>
    <t>综合</t>
  </si>
  <si>
    <t>租赁底价（元/月）</t>
  </si>
  <si>
    <t>恩城沿江路金融街粮食新村13幢首层05至08号铺位</t>
  </si>
  <si>
    <t>商铺</t>
  </si>
  <si>
    <t>恩城沿江路金融街粮食新村13幢首层09号铺位</t>
  </si>
  <si>
    <t>恩城沿江路金融街粮食新村14幢首层02号卡</t>
  </si>
  <si>
    <t>恩城沿江路金融街粮食新村14幢首层03号铺位</t>
  </si>
  <si>
    <t>恩平市恩城街道金融街粮食新村14幢首层(04卡）</t>
  </si>
  <si>
    <t>商业</t>
  </si>
  <si>
    <t>恩城沿江路金融街粮食新村14幢首层05号铺位</t>
  </si>
  <si>
    <t>恩平市恩城街道金融街粮食新村14幢首层(06卡）</t>
  </si>
  <si>
    <t>恩城沿江路金融街粮食新村15幢首层01至02号铺位</t>
  </si>
  <si>
    <t>恩城沿江路金融街粮食新村15幢首层03至07号铺位</t>
  </si>
  <si>
    <t>恩城沿江路金融街粮真新村15幢首层08至09号铺位</t>
  </si>
  <si>
    <t>恩城沿江路金融街粮食新村15幢首层10至12号铺位</t>
  </si>
  <si>
    <t>恩城沿江路金融街粮食新村15幢首层13至14号铺位</t>
  </si>
  <si>
    <t>恩城沿江路金融街粮食新村15幢首层15至17号铺位</t>
  </si>
  <si>
    <t>恩城沿江路金融街粮食新村16幢首层01号铺位</t>
  </si>
  <si>
    <t>恩城沿江路金融街粮新村16幢首层02至04号铺位</t>
  </si>
  <si>
    <t>恩城沿江路金融街粮食新村16幢首层05号铺位</t>
  </si>
  <si>
    <t>恩城沿江路金融街粮新村16幢首层06号铺位</t>
  </si>
  <si>
    <t>合计</t>
  </si>
  <si>
    <t>/</t>
  </si>
  <si>
    <t>初步咨询明细表</t>
  </si>
  <si>
    <t>主管部门</t>
  </si>
  <si>
    <t>建筑/土地面积（㎡）</t>
  </si>
  <si>
    <t>修正后单价</t>
  </si>
  <si>
    <r>
      <rPr>
        <b/>
        <sz val="10"/>
        <rFont val="宋体"/>
        <charset val="134"/>
        <scheme val="major"/>
      </rPr>
      <t>咨询月租金单价（元</t>
    </r>
    <r>
      <rPr>
        <sz val="10"/>
        <color rgb="FF000000"/>
        <rFont val="Arial"/>
        <charset val="204"/>
      </rPr>
      <t>/</t>
    </r>
    <r>
      <rPr>
        <sz val="10"/>
        <color rgb="FF000000"/>
        <rFont val="宋体"/>
        <charset val="204"/>
      </rPr>
      <t>㎡/月）</t>
    </r>
  </si>
  <si>
    <t>月租金总值（元）</t>
  </si>
  <si>
    <t>原合同租金</t>
  </si>
  <si>
    <t>恩平市公有农垦投资开发集团有限公司</t>
  </si>
  <si>
    <t>恩城沿江路金融街粮真新村16幢首层02至04号铺位</t>
  </si>
  <si>
    <t>恩城沿江路金融街粮真新村16幢首层06号铺位</t>
  </si>
  <si>
    <t>农业科学技术研究所北生活区地上临时建筑物</t>
  </si>
  <si>
    <t>厂房</t>
  </si>
  <si>
    <r>
      <rPr>
        <sz val="10"/>
        <color rgb="FFFF0000"/>
        <rFont val="宋体"/>
        <charset val="204"/>
      </rPr>
      <t>恩平市牛江镇华昌街</t>
    </r>
    <r>
      <rPr>
        <sz val="10"/>
        <color rgb="FFFF0000"/>
        <rFont val="Arial"/>
        <charset val="204"/>
      </rPr>
      <t>8</t>
    </r>
    <r>
      <rPr>
        <sz val="10"/>
        <color rgb="FFFF0000"/>
        <rFont val="宋体"/>
        <charset val="204"/>
      </rPr>
      <t>号后空地</t>
    </r>
  </si>
  <si>
    <t>空地</t>
  </si>
  <si>
    <t>恩平市恩城街道沿江西路11号201、202房</t>
  </si>
  <si>
    <t>咨询对象</t>
  </si>
  <si>
    <t>房屋结构</t>
  </si>
  <si>
    <t>所在楼层</t>
  </si>
  <si>
    <t>外墙</t>
  </si>
  <si>
    <t>室内主要装修状况</t>
  </si>
  <si>
    <t>水电、消防设施</t>
  </si>
  <si>
    <r>
      <rPr>
        <sz val="11"/>
        <color rgb="FF000000"/>
        <rFont val="宋体"/>
        <charset val="204"/>
      </rPr>
      <t>咨询对象</t>
    </r>
    <r>
      <rPr>
        <sz val="11"/>
        <color rgb="FF000000"/>
        <rFont val="Arial"/>
        <charset val="204"/>
      </rPr>
      <t>1</t>
    </r>
  </si>
  <si>
    <t>钢混</t>
  </si>
  <si>
    <r>
      <rPr>
        <sz val="11"/>
        <color rgb="FF000000"/>
        <rFont val="宋体"/>
        <charset val="204"/>
      </rPr>
      <t>第</t>
    </r>
    <r>
      <rPr>
        <sz val="11"/>
        <color rgb="FF000000"/>
        <rFont val="Arial"/>
        <charset val="204"/>
      </rPr>
      <t>1</t>
    </r>
    <r>
      <rPr>
        <sz val="11"/>
        <color rgb="FF000000"/>
        <rFont val="宋体"/>
        <charset val="204"/>
      </rPr>
      <t>层</t>
    </r>
  </si>
  <si>
    <t>马赛克</t>
  </si>
  <si>
    <t>天花刷白，墙身刷白，地面铺地砖，门为铁卷闸门</t>
  </si>
  <si>
    <t>较齐全</t>
  </si>
  <si>
    <r>
      <rPr>
        <sz val="11"/>
        <color rgb="FF000000"/>
        <rFont val="宋体"/>
        <charset val="204"/>
      </rPr>
      <t>咨询对象</t>
    </r>
    <r>
      <rPr>
        <sz val="11"/>
        <color rgb="FF000000"/>
        <rFont val="Arial"/>
        <charset val="204"/>
      </rPr>
      <t>2</t>
    </r>
  </si>
  <si>
    <t>第1层</t>
  </si>
  <si>
    <r>
      <rPr>
        <sz val="11"/>
        <color rgb="FF000000"/>
        <rFont val="宋体"/>
        <charset val="204"/>
      </rPr>
      <t>咨询对象</t>
    </r>
    <r>
      <rPr>
        <sz val="11"/>
        <color rgb="FF000000"/>
        <rFont val="Arial"/>
        <charset val="204"/>
      </rPr>
      <t>3</t>
    </r>
  </si>
  <si>
    <r>
      <rPr>
        <sz val="11"/>
        <color rgb="FF000000"/>
        <rFont val="宋体"/>
        <charset val="204"/>
      </rPr>
      <t>咨询对象</t>
    </r>
    <r>
      <rPr>
        <sz val="11"/>
        <color rgb="FF000000"/>
        <rFont val="Arial"/>
        <charset val="204"/>
      </rPr>
      <t>4</t>
    </r>
  </si>
  <si>
    <r>
      <rPr>
        <sz val="11"/>
        <color rgb="FF000000"/>
        <rFont val="宋体"/>
        <charset val="204"/>
      </rPr>
      <t>咨询对象</t>
    </r>
    <r>
      <rPr>
        <sz val="11"/>
        <color rgb="FF000000"/>
        <rFont val="Arial"/>
        <charset val="204"/>
      </rPr>
      <t>5</t>
    </r>
  </si>
  <si>
    <r>
      <rPr>
        <sz val="11"/>
        <color rgb="FF000000"/>
        <rFont val="宋体"/>
        <charset val="204"/>
      </rPr>
      <t>咨询对象</t>
    </r>
    <r>
      <rPr>
        <sz val="11"/>
        <color rgb="FF000000"/>
        <rFont val="Arial"/>
        <charset val="204"/>
      </rPr>
      <t>6</t>
    </r>
  </si>
  <si>
    <r>
      <rPr>
        <sz val="11"/>
        <color rgb="FF000000"/>
        <rFont val="宋体"/>
        <charset val="204"/>
      </rPr>
      <t>咨询对象</t>
    </r>
    <r>
      <rPr>
        <sz val="11"/>
        <color rgb="FF000000"/>
        <rFont val="Arial"/>
        <charset val="204"/>
      </rPr>
      <t>7</t>
    </r>
  </si>
  <si>
    <r>
      <rPr>
        <sz val="11"/>
        <color rgb="FF000000"/>
        <rFont val="宋体"/>
        <charset val="204"/>
      </rPr>
      <t>咨询对象</t>
    </r>
    <r>
      <rPr>
        <sz val="11"/>
        <color rgb="FF000000"/>
        <rFont val="Arial"/>
        <charset val="204"/>
      </rPr>
      <t>8</t>
    </r>
  </si>
  <si>
    <r>
      <rPr>
        <sz val="11"/>
        <color rgb="FF000000"/>
        <rFont val="宋体"/>
        <charset val="204"/>
      </rPr>
      <t>咨询对象</t>
    </r>
    <r>
      <rPr>
        <sz val="11"/>
        <color rgb="FF000000"/>
        <rFont val="Arial"/>
        <charset val="204"/>
      </rPr>
      <t>9</t>
    </r>
  </si>
  <si>
    <r>
      <rPr>
        <sz val="11"/>
        <color rgb="FF000000"/>
        <rFont val="宋体"/>
        <charset val="204"/>
      </rPr>
      <t>咨询对象</t>
    </r>
    <r>
      <rPr>
        <sz val="11"/>
        <color rgb="FF000000"/>
        <rFont val="Arial"/>
        <charset val="204"/>
      </rPr>
      <t>10</t>
    </r>
  </si>
  <si>
    <r>
      <rPr>
        <sz val="11"/>
        <color rgb="FF000000"/>
        <rFont val="宋体"/>
        <charset val="204"/>
      </rPr>
      <t>咨询对象</t>
    </r>
    <r>
      <rPr>
        <sz val="11"/>
        <color rgb="FF000000"/>
        <rFont val="Arial"/>
        <charset val="204"/>
      </rPr>
      <t>11</t>
    </r>
  </si>
  <si>
    <r>
      <rPr>
        <sz val="11"/>
        <color rgb="FF000000"/>
        <rFont val="宋体"/>
        <charset val="204"/>
      </rPr>
      <t>咨询对象</t>
    </r>
    <r>
      <rPr>
        <sz val="11"/>
        <color rgb="FF000000"/>
        <rFont val="Arial"/>
        <charset val="204"/>
      </rPr>
      <t>12</t>
    </r>
  </si>
  <si>
    <r>
      <rPr>
        <sz val="11"/>
        <color rgb="FF000000"/>
        <rFont val="宋体"/>
        <charset val="204"/>
      </rPr>
      <t>咨询对象</t>
    </r>
    <r>
      <rPr>
        <sz val="11"/>
        <color rgb="FF000000"/>
        <rFont val="Arial"/>
        <charset val="204"/>
      </rPr>
      <t>13</t>
    </r>
  </si>
  <si>
    <r>
      <rPr>
        <sz val="11"/>
        <color rgb="FF000000"/>
        <rFont val="宋体"/>
        <charset val="204"/>
      </rPr>
      <t>咨询对象</t>
    </r>
    <r>
      <rPr>
        <sz val="11"/>
        <color rgb="FF000000"/>
        <rFont val="Arial"/>
        <charset val="204"/>
      </rPr>
      <t>14</t>
    </r>
  </si>
  <si>
    <r>
      <rPr>
        <sz val="11"/>
        <color rgb="FF000000"/>
        <rFont val="宋体"/>
        <charset val="204"/>
      </rPr>
      <t>咨询对象</t>
    </r>
    <r>
      <rPr>
        <sz val="11"/>
        <color rgb="FF000000"/>
        <rFont val="Arial"/>
        <charset val="204"/>
      </rPr>
      <t>15</t>
    </r>
  </si>
  <si>
    <r>
      <rPr>
        <sz val="11"/>
        <color rgb="FF000000"/>
        <rFont val="宋体"/>
        <charset val="204"/>
      </rPr>
      <t>咨询对象</t>
    </r>
    <r>
      <rPr>
        <sz val="11"/>
        <color rgb="FF000000"/>
        <rFont val="Arial"/>
        <charset val="204"/>
      </rPr>
      <t>16</t>
    </r>
  </si>
  <si>
    <r>
      <rPr>
        <sz val="11"/>
        <color rgb="FF000000"/>
        <rFont val="宋体"/>
        <charset val="204"/>
      </rPr>
      <t>咨询对象</t>
    </r>
    <r>
      <rPr>
        <sz val="11"/>
        <color rgb="FF000000"/>
        <rFont val="Arial"/>
        <charset val="204"/>
      </rPr>
      <t>17</t>
    </r>
  </si>
  <si>
    <r>
      <rPr>
        <sz val="11"/>
        <color rgb="FF000000"/>
        <rFont val="宋体"/>
        <charset val="204"/>
      </rPr>
      <t>咨询对象</t>
    </r>
    <r>
      <rPr>
        <sz val="11"/>
        <color rgb="FF000000"/>
        <rFont val="Arial"/>
        <charset val="204"/>
      </rPr>
      <t>18</t>
    </r>
  </si>
  <si>
    <t>第2层</t>
  </si>
  <si>
    <r>
      <rPr>
        <sz val="11"/>
        <color rgb="FF000000"/>
        <rFont val="宋体"/>
        <charset val="204"/>
      </rPr>
      <t>咨询对象</t>
    </r>
    <r>
      <rPr>
        <sz val="11"/>
        <color rgb="FF000000"/>
        <rFont val="Arial"/>
        <charset val="204"/>
      </rPr>
      <t>19</t>
    </r>
  </si>
  <si>
    <t>整栋</t>
  </si>
  <si>
    <r>
      <rPr>
        <sz val="11"/>
        <color rgb="FF000000"/>
        <rFont val="宋体"/>
        <charset val="204"/>
      </rPr>
      <t>咨询对象</t>
    </r>
    <r>
      <rPr>
        <sz val="11"/>
        <color rgb="FF000000"/>
        <rFont val="Arial"/>
        <charset val="204"/>
      </rPr>
      <t>20</t>
    </r>
  </si>
  <si>
    <r>
      <rPr>
        <sz val="11"/>
        <color rgb="FF000000"/>
        <rFont val="宋体"/>
        <charset val="204"/>
      </rPr>
      <t>咨询对象</t>
    </r>
    <r>
      <rPr>
        <sz val="11"/>
        <color rgb="FF000000"/>
        <rFont val="Arial"/>
        <charset val="204"/>
      </rPr>
      <t>21</t>
    </r>
  </si>
  <si>
    <r>
      <rPr>
        <sz val="11"/>
        <color rgb="FF000000"/>
        <rFont val="宋体"/>
        <charset val="204"/>
      </rPr>
      <t>咨询对象</t>
    </r>
    <r>
      <rPr>
        <sz val="11"/>
        <color rgb="FF000000"/>
        <rFont val="Arial"/>
        <charset val="204"/>
      </rPr>
      <t>22</t>
    </r>
  </si>
  <si>
    <r>
      <rPr>
        <sz val="11"/>
        <color rgb="FF000000"/>
        <rFont val="宋体"/>
        <charset val="204"/>
      </rPr>
      <t>咨询对象</t>
    </r>
    <r>
      <rPr>
        <sz val="11"/>
        <color rgb="FF000000"/>
        <rFont val="Arial"/>
        <charset val="204"/>
      </rPr>
      <t>23</t>
    </r>
  </si>
  <si>
    <r>
      <rPr>
        <sz val="11"/>
        <color rgb="FF000000"/>
        <rFont val="宋体"/>
        <charset val="204"/>
      </rPr>
      <t>咨询对象</t>
    </r>
    <r>
      <rPr>
        <sz val="11"/>
        <color rgb="FF000000"/>
        <rFont val="Arial"/>
        <charset val="204"/>
      </rPr>
      <t>24</t>
    </r>
  </si>
  <si>
    <r>
      <rPr>
        <sz val="11"/>
        <color rgb="FF000000"/>
        <rFont val="宋体"/>
        <charset val="204"/>
      </rPr>
      <t>咨询对象</t>
    </r>
    <r>
      <rPr>
        <sz val="11"/>
        <color rgb="FF000000"/>
        <rFont val="Arial"/>
        <charset val="204"/>
      </rPr>
      <t>25</t>
    </r>
  </si>
  <si>
    <r>
      <rPr>
        <sz val="11"/>
        <color rgb="FF000000"/>
        <rFont val="宋体"/>
        <charset val="204"/>
      </rPr>
      <t>咨询对象</t>
    </r>
    <r>
      <rPr>
        <sz val="11"/>
        <color rgb="FF000000"/>
        <rFont val="Arial"/>
        <charset val="204"/>
      </rPr>
      <t>26</t>
    </r>
  </si>
  <si>
    <r>
      <rPr>
        <sz val="11"/>
        <color rgb="FF000000"/>
        <rFont val="宋体"/>
        <charset val="204"/>
      </rPr>
      <t>咨询对象</t>
    </r>
    <r>
      <rPr>
        <sz val="11"/>
        <color rgb="FF000000"/>
        <rFont val="Arial"/>
        <charset val="204"/>
      </rPr>
      <t>27</t>
    </r>
  </si>
  <si>
    <r>
      <rPr>
        <sz val="11"/>
        <color rgb="FF000000"/>
        <rFont val="宋体"/>
        <charset val="204"/>
      </rPr>
      <t>咨询对象</t>
    </r>
    <r>
      <rPr>
        <sz val="11"/>
        <color rgb="FF000000"/>
        <rFont val="Arial"/>
        <charset val="204"/>
      </rPr>
      <t>28</t>
    </r>
  </si>
  <si>
    <t>建筑面积（㎡）</t>
  </si>
  <si>
    <t>建筑面积合计</t>
  </si>
  <si>
    <t>土地面积（㎡）</t>
  </si>
  <si>
    <r>
      <rPr>
        <sz val="10"/>
        <color rgb="FF000000"/>
        <rFont val="宋体"/>
        <charset val="204"/>
      </rPr>
      <t>恩平市牛江镇华昌街</t>
    </r>
    <r>
      <rPr>
        <sz val="10"/>
        <color rgb="FF000000"/>
        <rFont val="Arial"/>
        <charset val="204"/>
      </rPr>
      <t>8</t>
    </r>
    <r>
      <rPr>
        <sz val="10"/>
        <color rgb="FF000000"/>
        <rFont val="宋体"/>
        <charset val="204"/>
      </rPr>
      <t>号后空地</t>
    </r>
  </si>
  <si>
    <t>土地面积合计</t>
  </si>
  <si>
    <t>用途</t>
  </si>
  <si>
    <t>姓名</t>
  </si>
  <si>
    <t>铺位</t>
  </si>
  <si>
    <t>押金</t>
  </si>
  <si>
    <t>租金(元)</t>
  </si>
  <si>
    <t>联系电话</t>
  </si>
  <si>
    <t>合同租赁期限</t>
  </si>
  <si>
    <t>原租金单价</t>
  </si>
  <si>
    <t>风行牛奶</t>
  </si>
  <si>
    <t>李沛宁</t>
  </si>
  <si>
    <t>2023.11.1-2025.10.31</t>
  </si>
  <si>
    <t>唐坚梅</t>
  </si>
  <si>
    <t>空调维修</t>
  </si>
  <si>
    <t>陈瑞泉</t>
  </si>
  <si>
    <t>海鲜(三文鱼)销售</t>
  </si>
  <si>
    <t>黄英新</t>
  </si>
  <si>
    <t>仁仁私人诊所</t>
  </si>
  <si>
    <t>林坚忠</t>
  </si>
  <si>
    <t>2025.11.1-2025.10.31</t>
  </si>
  <si>
    <t>大米粮油销售</t>
  </si>
  <si>
    <t>张金兰</t>
  </si>
  <si>
    <t>生蚝批发零售</t>
  </si>
  <si>
    <t>吴海燕</t>
  </si>
  <si>
    <t>日杂店(日用品)</t>
  </si>
  <si>
    <t>贺凤琴</t>
  </si>
  <si>
    <t>食用油销售</t>
  </si>
  <si>
    <t>伍宗贤</t>
  </si>
  <si>
    <t>药店</t>
  </si>
  <si>
    <t>卢芳芳</t>
  </si>
  <si>
    <t>小食店</t>
  </si>
  <si>
    <t>陈结顺</t>
  </si>
  <si>
    <t>S084</t>
  </si>
  <si>
    <t>豆类食品销售</t>
  </si>
  <si>
    <t>梁茂郁</t>
  </si>
  <si>
    <t>服装店</t>
  </si>
  <si>
    <t>吴字恒</t>
  </si>
  <si>
    <t>吴文娟</t>
  </si>
  <si>
    <t>祥穗粮食加工厂</t>
  </si>
  <si>
    <t>黄德财</t>
  </si>
  <si>
    <t>空租</t>
  </si>
  <si>
    <r>
      <rPr>
        <sz val="11"/>
        <color rgb="FF000000"/>
        <rFont val="宋体"/>
        <charset val="204"/>
      </rPr>
      <t>恩平市牛江镇华昌街</t>
    </r>
    <r>
      <rPr>
        <sz val="11"/>
        <color rgb="FF000000"/>
        <rFont val="Arial"/>
        <charset val="204"/>
      </rPr>
      <t>8</t>
    </r>
    <r>
      <rPr>
        <sz val="11"/>
        <color rgb="FF000000"/>
        <rFont val="宋体"/>
        <charset val="204"/>
      </rPr>
      <t>号后空地</t>
    </r>
  </si>
  <si>
    <t>其他商服用地、城镇住宅用地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</si>
</sst>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\ \ \ \ @"/>
    <numFmt numFmtId="178" formatCode="0_ "/>
    <numFmt numFmtId="179" formatCode="0.00_ "/>
    <numFmt numFmtId="180" formatCode="yy/m/d;@"/>
    <numFmt numFmtId="181" formatCode="#,##0.00_ "/>
    <numFmt numFmtId="182" formatCode="#,##0_ "/>
    <numFmt numFmtId="183" formatCode="#,##0.0_ "/>
  </numFmts>
  <fonts count="52">
    <font>
      <sz val="11"/>
      <color rgb="FF000000"/>
      <name val="Arial"/>
      <charset val="204"/>
    </font>
    <font>
      <sz val="10"/>
      <color rgb="FF000000"/>
      <name val="Arial"/>
      <charset val="204"/>
    </font>
    <font>
      <b/>
      <sz val="10"/>
      <color rgb="FF000000"/>
      <name val="宋体"/>
      <charset val="204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rgb="FF000000"/>
      <name val="宋体"/>
      <charset val="204"/>
      <scheme val="major"/>
    </font>
    <font>
      <sz val="10"/>
      <color rgb="FF000000"/>
      <name val="宋体"/>
      <charset val="204"/>
    </font>
    <font>
      <sz val="10"/>
      <name val="SimSun"/>
      <charset val="134"/>
    </font>
    <font>
      <sz val="10"/>
      <color rgb="FF404040"/>
      <name val="SimSun"/>
      <charset val="134"/>
    </font>
    <font>
      <sz val="10"/>
      <color rgb="FF605050"/>
      <name val="SimSun"/>
      <charset val="134"/>
    </font>
    <font>
      <sz val="10"/>
      <color rgb="FF000000"/>
      <name val="SimSun"/>
      <charset val="134"/>
    </font>
    <font>
      <sz val="11"/>
      <color rgb="FF000000"/>
      <name val="宋体"/>
      <charset val="204"/>
      <scheme val="major"/>
    </font>
    <font>
      <sz val="11"/>
      <color rgb="FF000000"/>
      <name val="宋体"/>
      <charset val="204"/>
    </font>
    <font>
      <sz val="11"/>
      <color rgb="FFFF0000"/>
      <name val="Arial"/>
      <charset val="204"/>
    </font>
    <font>
      <b/>
      <sz val="20"/>
      <color rgb="FF000000"/>
      <name val="宋体"/>
      <charset val="204"/>
    </font>
    <font>
      <b/>
      <sz val="20"/>
      <color rgb="FF000000"/>
      <name val="Arial"/>
      <charset val="204"/>
    </font>
    <font>
      <b/>
      <sz val="11"/>
      <color rgb="FF000000"/>
      <name val="宋体"/>
      <charset val="204"/>
    </font>
    <font>
      <sz val="10"/>
      <color rgb="FFFF0000"/>
      <name val="宋体"/>
      <charset val="134"/>
      <scheme val="major"/>
    </font>
    <font>
      <sz val="10"/>
      <color rgb="FFFF0000"/>
      <name val="宋体"/>
      <charset val="204"/>
      <scheme val="major"/>
    </font>
    <font>
      <sz val="10"/>
      <color rgb="FFFF0000"/>
      <name val="宋体"/>
      <charset val="204"/>
    </font>
    <font>
      <b/>
      <sz val="10"/>
      <color rgb="FF000000"/>
      <name val="Arial"/>
      <charset val="204"/>
    </font>
    <font>
      <sz val="10"/>
      <name val="Arial"/>
      <charset val="204"/>
    </font>
    <font>
      <b/>
      <sz val="16"/>
      <name val="宋体"/>
      <charset val="204"/>
    </font>
    <font>
      <b/>
      <sz val="16"/>
      <name val="Arial"/>
      <charset val="204"/>
    </font>
    <font>
      <b/>
      <sz val="10"/>
      <name val="宋体"/>
      <charset val="204"/>
    </font>
    <font>
      <sz val="10"/>
      <name val="宋体"/>
      <charset val="204"/>
      <scheme val="major"/>
    </font>
    <font>
      <sz val="10"/>
      <name val="宋体"/>
      <charset val="20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Arial"/>
      <charset val="20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rgb="FFFF0000"/>
      <name val="Arial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EFE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28" fillId="0" borderId="0" applyFon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5" borderId="6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9" borderId="7" applyNumberFormat="0" applyFon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3" fillId="13" borderId="10" applyNumberFormat="0" applyAlignment="0" applyProtection="0">
      <alignment vertical="center"/>
    </xf>
    <xf numFmtId="0" fontId="44" fillId="13" borderId="6" applyNumberFormat="0" applyAlignment="0" applyProtection="0">
      <alignment vertical="center"/>
    </xf>
    <xf numFmtId="0" fontId="45" fillId="14" borderId="11" applyNumberFormat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50" fillId="0" borderId="0">
      <alignment vertical="center"/>
    </xf>
    <xf numFmtId="0" fontId="31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96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textRotation="255" wrapText="1"/>
    </xf>
    <xf numFmtId="177" fontId="4" fillId="0" borderId="1" xfId="0" applyNumberFormat="1" applyFont="1" applyFill="1" applyBorder="1" applyAlignment="1">
      <alignment horizontal="left" vertical="center" wrapText="1" indent="3"/>
    </xf>
    <xf numFmtId="178" fontId="9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left" vertical="center" wrapText="1"/>
    </xf>
    <xf numFmtId="178" fontId="10" fillId="0" borderId="2" xfId="0" applyNumberFormat="1" applyFont="1" applyFill="1" applyBorder="1" applyAlignment="1">
      <alignment horizontal="center" vertical="top" wrapText="1"/>
    </xf>
    <xf numFmtId="178" fontId="5" fillId="0" borderId="1" xfId="0" applyNumberFormat="1" applyFont="1" applyFill="1" applyBorder="1" applyAlignment="1">
      <alignment horizontal="center" vertical="top" wrapText="1"/>
    </xf>
    <xf numFmtId="178" fontId="5" fillId="0" borderId="1" xfId="0" applyNumberFormat="1" applyFont="1" applyFill="1" applyBorder="1" applyAlignment="1">
      <alignment horizontal="left" vertical="top" wrapText="1"/>
    </xf>
    <xf numFmtId="178" fontId="11" fillId="0" borderId="2" xfId="0" applyNumberFormat="1" applyFont="1" applyFill="1" applyBorder="1" applyAlignment="1">
      <alignment horizontal="center" vertical="top" wrapText="1"/>
    </xf>
    <xf numFmtId="179" fontId="5" fillId="0" borderId="1" xfId="0" applyNumberFormat="1" applyFont="1" applyFill="1" applyBorder="1" applyAlignment="1">
      <alignment horizontal="center" vertical="top" wrapText="1"/>
    </xf>
    <xf numFmtId="178" fontId="11" fillId="0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177" fontId="4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 indent="1"/>
    </xf>
    <xf numFmtId="0" fontId="6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left" vertical="top" wrapText="1"/>
    </xf>
    <xf numFmtId="180" fontId="5" fillId="0" borderId="1" xfId="0" applyNumberFormat="1" applyFont="1" applyFill="1" applyBorder="1" applyAlignment="1">
      <alignment horizontal="left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top" wrapText="1"/>
    </xf>
    <xf numFmtId="180" fontId="5" fillId="0" borderId="1" xfId="0" applyNumberFormat="1" applyFont="1" applyFill="1" applyBorder="1" applyAlignment="1">
      <alignment horizontal="left" vertical="top" wrapText="1"/>
    </xf>
    <xf numFmtId="180" fontId="5" fillId="0" borderId="1" xfId="0" applyNumberFormat="1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right" vertical="top" wrapText="1"/>
    </xf>
    <xf numFmtId="0" fontId="4" fillId="0" borderId="1" xfId="0" applyNumberFormat="1" applyFont="1" applyFill="1" applyBorder="1" applyAlignment="1">
      <alignment horizontal="right" vertical="top" wrapText="1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top" wrapText="1"/>
    </xf>
    <xf numFmtId="0" fontId="4" fillId="0" borderId="5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82" fontId="1" fillId="0" borderId="0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182" fontId="3" fillId="0" borderId="1" xfId="0" applyNumberFormat="1" applyFont="1" applyFill="1" applyBorder="1" applyAlignment="1">
      <alignment horizontal="center" vertical="center" wrapText="1"/>
    </xf>
    <xf numFmtId="182" fontId="5" fillId="3" borderId="1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left" vertical="center" wrapText="1"/>
    </xf>
    <xf numFmtId="178" fontId="5" fillId="0" borderId="5" xfId="0" applyNumberFormat="1" applyFont="1" applyFill="1" applyBorder="1" applyAlignment="1">
      <alignment horizontal="left" vertical="top" wrapText="1"/>
    </xf>
    <xf numFmtId="0" fontId="4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top" wrapText="1"/>
    </xf>
    <xf numFmtId="183" fontId="5" fillId="0" borderId="1" xfId="0" applyNumberFormat="1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182" fontId="2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center" vertical="center"/>
    </xf>
    <xf numFmtId="178" fontId="29" fillId="0" borderId="3" xfId="0" applyNumberFormat="1" applyFont="1" applyFill="1" applyBorder="1" applyAlignment="1">
      <alignment horizontal="center" vertical="center"/>
    </xf>
    <xf numFmtId="178" fontId="29" fillId="0" borderId="1" xfId="0" applyNumberFormat="1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vertical="center" wrapText="1"/>
    </xf>
    <xf numFmtId="182" fontId="3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zoomScale="115" zoomScaleNormal="115" workbookViewId="0">
      <selection activeCell="A1" sqref="A1:K1"/>
    </sheetView>
  </sheetViews>
  <sheetFormatPr defaultColWidth="9" defaultRowHeight="12.75"/>
  <cols>
    <col min="1" max="1" width="6.46666666666667" style="77" customWidth="1"/>
    <col min="2" max="2" width="37" style="77" customWidth="1"/>
    <col min="3" max="3" width="10.2916666666667" style="77" customWidth="1"/>
    <col min="4" max="4" width="12.9416666666667" style="77" customWidth="1"/>
    <col min="5" max="8" width="9" style="77" hidden="1" customWidth="1"/>
    <col min="9" max="9" width="12.2" style="77" hidden="1" customWidth="1"/>
    <col min="10" max="10" width="18.9666666666667" style="77" hidden="1" customWidth="1"/>
    <col min="11" max="11" width="14.1083333333333" style="77" customWidth="1"/>
    <col min="12" max="16384" width="9" style="77"/>
  </cols>
  <sheetData>
    <row r="1" ht="50" customHeight="1" spans="1:11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="77" customFormat="1" ht="36" customHeight="1" spans="1:11">
      <c r="A2" s="80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/>
      <c r="K2" s="3" t="s">
        <v>10</v>
      </c>
    </row>
    <row r="3" s="77" customFormat="1" ht="45" customHeight="1" spans="1:11">
      <c r="A3" s="81">
        <v>1</v>
      </c>
      <c r="B3" s="6" t="s">
        <v>11</v>
      </c>
      <c r="C3" s="82">
        <v>115.2</v>
      </c>
      <c r="D3" s="6" t="s">
        <v>12</v>
      </c>
      <c r="E3" s="81">
        <v>33</v>
      </c>
      <c r="F3" s="81">
        <v>1</v>
      </c>
      <c r="G3" s="81">
        <v>1</v>
      </c>
      <c r="H3" s="81">
        <v>1</v>
      </c>
      <c r="I3" s="81">
        <f>F3*G3*H3</f>
        <v>1</v>
      </c>
      <c r="J3" s="81">
        <f>ROUND(E3*I3,0)</f>
        <v>33</v>
      </c>
      <c r="K3" s="81">
        <v>3805</v>
      </c>
    </row>
    <row r="4" s="77" customFormat="1" ht="45" customHeight="1" spans="1:11">
      <c r="A4" s="81">
        <v>2</v>
      </c>
      <c r="B4" s="6" t="s">
        <v>13</v>
      </c>
      <c r="C4" s="83">
        <v>35</v>
      </c>
      <c r="D4" s="6" t="s">
        <v>12</v>
      </c>
      <c r="E4" s="81">
        <v>33</v>
      </c>
      <c r="F4" s="81">
        <v>1</v>
      </c>
      <c r="G4" s="81">
        <v>1.02</v>
      </c>
      <c r="H4" s="81">
        <v>1</v>
      </c>
      <c r="I4" s="81">
        <f>F4*G4*H4</f>
        <v>1.02</v>
      </c>
      <c r="J4" s="81">
        <f>ROUND(E4*I4,0)</f>
        <v>34</v>
      </c>
      <c r="K4" s="81">
        <v>1155</v>
      </c>
    </row>
    <row r="5" s="77" customFormat="1" ht="45" customHeight="1" spans="1:11">
      <c r="A5" s="81">
        <v>3</v>
      </c>
      <c r="B5" s="84" t="s">
        <v>14</v>
      </c>
      <c r="C5" s="84">
        <v>29.7</v>
      </c>
      <c r="D5" s="84" t="s">
        <v>12</v>
      </c>
      <c r="E5" s="81">
        <v>33</v>
      </c>
      <c r="F5" s="81">
        <v>1</v>
      </c>
      <c r="G5" s="81">
        <v>1.02</v>
      </c>
      <c r="H5" s="81">
        <v>1</v>
      </c>
      <c r="I5" s="81">
        <f>F5*G5*H5</f>
        <v>1.02</v>
      </c>
      <c r="J5" s="81">
        <f>ROUND(E5*I5,0)</f>
        <v>34</v>
      </c>
      <c r="K5" s="81">
        <v>950</v>
      </c>
    </row>
    <row r="6" s="77" customFormat="1" ht="45" customHeight="1" spans="1:11">
      <c r="A6" s="81">
        <v>4</v>
      </c>
      <c r="B6" s="6" t="s">
        <v>15</v>
      </c>
      <c r="C6" s="85">
        <v>38.48</v>
      </c>
      <c r="D6" s="6" t="s">
        <v>12</v>
      </c>
      <c r="E6" s="81">
        <v>33</v>
      </c>
      <c r="F6" s="81">
        <v>1</v>
      </c>
      <c r="G6" s="81">
        <v>1.02</v>
      </c>
      <c r="H6" s="81">
        <v>1</v>
      </c>
      <c r="I6" s="81">
        <f>F6*G6*H6</f>
        <v>1.02</v>
      </c>
      <c r="J6" s="81">
        <f>ROUND(E6*I6,0)</f>
        <v>34</v>
      </c>
      <c r="K6" s="81">
        <v>1503</v>
      </c>
    </row>
    <row r="7" s="77" customFormat="1" ht="45" customHeight="1" spans="1:11">
      <c r="A7" s="81">
        <v>5</v>
      </c>
      <c r="B7" s="86" t="s">
        <v>16</v>
      </c>
      <c r="C7" s="85">
        <v>57.48</v>
      </c>
      <c r="D7" s="86" t="s">
        <v>17</v>
      </c>
      <c r="E7" s="81"/>
      <c r="F7" s="81"/>
      <c r="G7" s="81"/>
      <c r="H7" s="81"/>
      <c r="I7" s="81"/>
      <c r="J7" s="81"/>
      <c r="K7" s="81">
        <v>1839</v>
      </c>
    </row>
    <row r="8" s="77" customFormat="1" ht="45" customHeight="1" spans="1:11">
      <c r="A8" s="81">
        <v>6</v>
      </c>
      <c r="B8" s="6" t="s">
        <v>18</v>
      </c>
      <c r="C8" s="85">
        <v>29.7</v>
      </c>
      <c r="D8" s="6" t="s">
        <v>12</v>
      </c>
      <c r="E8" s="81">
        <v>33</v>
      </c>
      <c r="F8" s="81">
        <v>1</v>
      </c>
      <c r="G8" s="81">
        <v>1.02</v>
      </c>
      <c r="H8" s="81">
        <v>1</v>
      </c>
      <c r="I8" s="81">
        <f>F8*G8*H8</f>
        <v>1.02</v>
      </c>
      <c r="J8" s="81">
        <f>ROUND(E8*I8,0)</f>
        <v>34</v>
      </c>
      <c r="K8" s="81">
        <v>1160</v>
      </c>
    </row>
    <row r="9" s="77" customFormat="1" ht="45" customHeight="1" spans="1:11">
      <c r="A9" s="81">
        <v>7</v>
      </c>
      <c r="B9" s="86" t="s">
        <v>19</v>
      </c>
      <c r="C9" s="85">
        <v>32.4</v>
      </c>
      <c r="D9" s="86" t="s">
        <v>17</v>
      </c>
      <c r="E9" s="81"/>
      <c r="F9" s="81"/>
      <c r="G9" s="81"/>
      <c r="H9" s="81"/>
      <c r="I9" s="81"/>
      <c r="J9" s="81"/>
      <c r="K9" s="81">
        <v>1037</v>
      </c>
    </row>
    <row r="10" s="77" customFormat="1" ht="45" customHeight="1" spans="1:11">
      <c r="A10" s="81">
        <v>8</v>
      </c>
      <c r="B10" s="6" t="s">
        <v>20</v>
      </c>
      <c r="C10" s="85">
        <v>48</v>
      </c>
      <c r="D10" s="6" t="s">
        <v>12</v>
      </c>
      <c r="E10" s="81">
        <v>33</v>
      </c>
      <c r="F10" s="81">
        <v>1</v>
      </c>
      <c r="G10" s="81">
        <v>1.02</v>
      </c>
      <c r="H10" s="81">
        <v>1</v>
      </c>
      <c r="I10" s="81">
        <f t="shared" ref="I10:I22" si="0">F10*G10*H10</f>
        <v>1.02</v>
      </c>
      <c r="J10" s="81">
        <f t="shared" ref="J10:J22" si="1">ROUND(E10*I10,0)</f>
        <v>34</v>
      </c>
      <c r="K10" s="81">
        <v>1874</v>
      </c>
    </row>
    <row r="11" s="77" customFormat="1" ht="45" customHeight="1" spans="1:11">
      <c r="A11" s="81">
        <v>9</v>
      </c>
      <c r="B11" s="6" t="s">
        <v>21</v>
      </c>
      <c r="C11" s="85">
        <v>122</v>
      </c>
      <c r="D11" s="6" t="s">
        <v>12</v>
      </c>
      <c r="E11" s="81">
        <v>33</v>
      </c>
      <c r="F11" s="81">
        <v>1</v>
      </c>
      <c r="G11" s="81">
        <v>1.02</v>
      </c>
      <c r="H11" s="81">
        <v>1</v>
      </c>
      <c r="I11" s="81">
        <f t="shared" si="0"/>
        <v>1.02</v>
      </c>
      <c r="J11" s="81">
        <f t="shared" si="1"/>
        <v>34</v>
      </c>
      <c r="K11" s="81">
        <v>4760</v>
      </c>
    </row>
    <row r="12" s="77" customFormat="1" ht="45" customHeight="1" spans="1:11">
      <c r="A12" s="81">
        <v>10</v>
      </c>
      <c r="B12" s="6" t="s">
        <v>22</v>
      </c>
      <c r="C12" s="85">
        <v>50</v>
      </c>
      <c r="D12" s="6" t="s">
        <v>12</v>
      </c>
      <c r="E12" s="81">
        <v>33</v>
      </c>
      <c r="F12" s="81">
        <v>0.9</v>
      </c>
      <c r="G12" s="81">
        <v>1.02</v>
      </c>
      <c r="H12" s="81">
        <v>1</v>
      </c>
      <c r="I12" s="81">
        <f t="shared" si="0"/>
        <v>0.918</v>
      </c>
      <c r="J12" s="81">
        <f t="shared" si="1"/>
        <v>30</v>
      </c>
      <c r="K12" s="81">
        <v>1700</v>
      </c>
    </row>
    <row r="13" s="77" customFormat="1" ht="45" customHeight="1" spans="1:11">
      <c r="A13" s="81">
        <v>11</v>
      </c>
      <c r="B13" s="6" t="s">
        <v>23</v>
      </c>
      <c r="C13" s="85">
        <v>76.2</v>
      </c>
      <c r="D13" s="6" t="s">
        <v>12</v>
      </c>
      <c r="E13" s="81">
        <v>33</v>
      </c>
      <c r="F13" s="81">
        <v>1</v>
      </c>
      <c r="G13" s="81">
        <v>1.02</v>
      </c>
      <c r="H13" s="81">
        <v>1</v>
      </c>
      <c r="I13" s="81">
        <f t="shared" si="0"/>
        <v>1.02</v>
      </c>
      <c r="J13" s="81">
        <f t="shared" si="1"/>
        <v>34</v>
      </c>
      <c r="K13" s="81">
        <v>2974</v>
      </c>
    </row>
    <row r="14" s="77" customFormat="1" ht="45" customHeight="1" spans="1:11">
      <c r="A14" s="81">
        <v>12</v>
      </c>
      <c r="B14" s="6" t="s">
        <v>24</v>
      </c>
      <c r="C14" s="85">
        <v>50</v>
      </c>
      <c r="D14" s="6" t="s">
        <v>12</v>
      </c>
      <c r="E14" s="81">
        <v>33</v>
      </c>
      <c r="F14" s="81">
        <v>1</v>
      </c>
      <c r="G14" s="81">
        <v>1.02</v>
      </c>
      <c r="H14" s="81">
        <v>1</v>
      </c>
      <c r="I14" s="81">
        <f t="shared" si="0"/>
        <v>1.02</v>
      </c>
      <c r="J14" s="81">
        <f t="shared" si="1"/>
        <v>34</v>
      </c>
      <c r="K14" s="81">
        <v>1952</v>
      </c>
    </row>
    <row r="15" s="77" customFormat="1" ht="45" customHeight="1" spans="1:11">
      <c r="A15" s="81">
        <v>13</v>
      </c>
      <c r="B15" s="6" t="s">
        <v>25</v>
      </c>
      <c r="C15" s="85">
        <v>78.6</v>
      </c>
      <c r="D15" s="6" t="s">
        <v>12</v>
      </c>
      <c r="E15" s="81">
        <v>33</v>
      </c>
      <c r="F15" s="81">
        <v>1</v>
      </c>
      <c r="G15" s="81">
        <v>1.02</v>
      </c>
      <c r="H15" s="81">
        <v>1</v>
      </c>
      <c r="I15" s="81">
        <f t="shared" si="0"/>
        <v>1.02</v>
      </c>
      <c r="J15" s="81">
        <f t="shared" si="1"/>
        <v>34</v>
      </c>
      <c r="K15" s="81">
        <v>3067</v>
      </c>
    </row>
    <row r="16" s="77" customFormat="1" ht="45" customHeight="1" spans="1:11">
      <c r="A16" s="81">
        <v>14</v>
      </c>
      <c r="B16" s="6" t="s">
        <v>26</v>
      </c>
      <c r="C16" s="85">
        <v>26.3</v>
      </c>
      <c r="D16" s="6" t="s">
        <v>12</v>
      </c>
      <c r="E16" s="81">
        <v>33</v>
      </c>
      <c r="F16" s="81">
        <v>1</v>
      </c>
      <c r="G16" s="81">
        <v>1.02</v>
      </c>
      <c r="H16" s="81">
        <v>1</v>
      </c>
      <c r="I16" s="81">
        <f t="shared" si="0"/>
        <v>1.02</v>
      </c>
      <c r="J16" s="81">
        <f t="shared" si="1"/>
        <v>34</v>
      </c>
      <c r="K16" s="81">
        <v>1028</v>
      </c>
    </row>
    <row r="17" s="77" customFormat="1" ht="45" customHeight="1" spans="1:11">
      <c r="A17" s="81">
        <v>15</v>
      </c>
      <c r="B17" s="6" t="s">
        <v>27</v>
      </c>
      <c r="C17" s="85">
        <v>71.5</v>
      </c>
      <c r="D17" s="6" t="s">
        <v>12</v>
      </c>
      <c r="E17" s="81">
        <v>33</v>
      </c>
      <c r="F17" s="81">
        <v>1</v>
      </c>
      <c r="G17" s="81">
        <v>1.02</v>
      </c>
      <c r="H17" s="81">
        <v>1</v>
      </c>
      <c r="I17" s="81">
        <f t="shared" si="0"/>
        <v>1.02</v>
      </c>
      <c r="J17" s="81">
        <f t="shared" si="1"/>
        <v>34</v>
      </c>
      <c r="K17" s="81">
        <v>2791</v>
      </c>
    </row>
    <row r="18" s="77" customFormat="1" ht="45" customHeight="1" spans="1:11">
      <c r="A18" s="81">
        <v>16</v>
      </c>
      <c r="B18" s="6" t="s">
        <v>28</v>
      </c>
      <c r="C18" s="85">
        <v>26.3</v>
      </c>
      <c r="D18" s="6" t="s">
        <v>12</v>
      </c>
      <c r="E18" s="81">
        <v>33</v>
      </c>
      <c r="F18" s="81">
        <v>1</v>
      </c>
      <c r="G18" s="81">
        <v>1.02</v>
      </c>
      <c r="H18" s="81">
        <v>1</v>
      </c>
      <c r="I18" s="81">
        <f t="shared" si="0"/>
        <v>1.02</v>
      </c>
      <c r="J18" s="81">
        <f t="shared" si="1"/>
        <v>34</v>
      </c>
      <c r="K18" s="81">
        <v>1028</v>
      </c>
    </row>
    <row r="19" s="77" customFormat="1" ht="45" customHeight="1" spans="1:11">
      <c r="A19" s="81">
        <v>17</v>
      </c>
      <c r="B19" s="6" t="s">
        <v>29</v>
      </c>
      <c r="C19" s="85">
        <v>32.9</v>
      </c>
      <c r="D19" s="6" t="s">
        <v>12</v>
      </c>
      <c r="E19" s="81">
        <v>33</v>
      </c>
      <c r="F19" s="81">
        <v>1</v>
      </c>
      <c r="G19" s="81">
        <v>1.02</v>
      </c>
      <c r="H19" s="81">
        <v>1</v>
      </c>
      <c r="I19" s="81">
        <f t="shared" si="0"/>
        <v>1.02</v>
      </c>
      <c r="J19" s="81">
        <f t="shared" si="1"/>
        <v>34</v>
      </c>
      <c r="K19" s="81">
        <v>1285</v>
      </c>
    </row>
    <row r="20" ht="37" customHeight="1" spans="1:11">
      <c r="A20" s="87" t="s">
        <v>30</v>
      </c>
      <c r="B20" s="88"/>
      <c r="C20" s="89">
        <f>SUM(C3:C19)</f>
        <v>919.76</v>
      </c>
      <c r="D20" s="90"/>
      <c r="E20" s="90"/>
      <c r="F20" s="91" t="s">
        <v>31</v>
      </c>
      <c r="G20" s="92">
        <f>SUM(G11:G19)</f>
        <v>9.18</v>
      </c>
      <c r="H20" s="93">
        <f>SUM(H11:H19)</f>
        <v>9</v>
      </c>
      <c r="I20" s="88"/>
      <c r="J20" s="94"/>
      <c r="K20" s="95">
        <f>SUM(K3:K19)</f>
        <v>33908</v>
      </c>
    </row>
  </sheetData>
  <mergeCells count="2">
    <mergeCell ref="A1:K1"/>
    <mergeCell ref="A20:B20"/>
  </mergeCells>
  <pageMargins left="0.393055555555556" right="0.393055555555556" top="0.590277777777778" bottom="0.59027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topLeftCell="A15" workbookViewId="0">
      <selection activeCell="G3" sqref="G3:L9"/>
    </sheetView>
  </sheetViews>
  <sheetFormatPr defaultColWidth="9" defaultRowHeight="12.75"/>
  <cols>
    <col min="1" max="1" width="6.46666666666667" style="1" customWidth="1"/>
    <col min="2" max="2" width="29.75" style="1" customWidth="1"/>
    <col min="3" max="3" width="37" style="1" customWidth="1"/>
    <col min="4" max="4" width="10.2916666666667" style="1" customWidth="1"/>
    <col min="5" max="5" width="12.9416666666667" style="1" customWidth="1"/>
    <col min="6" max="9" width="9" style="1" customWidth="1"/>
    <col min="10" max="10" width="12.2" style="1" customWidth="1"/>
    <col min="11" max="11" width="18.9666666666667" style="1" customWidth="1"/>
    <col min="12" max="12" width="14.1083333333333" style="1" customWidth="1"/>
    <col min="13" max="13" width="14.7" style="59" customWidth="1"/>
    <col min="14" max="14" width="9" style="1" hidden="1" customWidth="1"/>
    <col min="15" max="17" width="11.125" style="1" hidden="1" customWidth="1"/>
    <col min="18" max="19" width="9" style="1" hidden="1" customWidth="1"/>
    <col min="20" max="20" width="11.125" style="1" hidden="1" customWidth="1"/>
    <col min="21" max="21" width="2.2" style="1" hidden="1" customWidth="1"/>
    <col min="22" max="22" width="5.73333333333333" style="1" hidden="1" customWidth="1"/>
    <col min="23" max="24" width="9" style="1" hidden="1" customWidth="1"/>
    <col min="25" max="25" width="9" style="1"/>
    <col min="26" max="27" width="11.125" style="1"/>
    <col min="28" max="16384" width="9" style="1"/>
  </cols>
  <sheetData>
    <row r="1" s="1" customFormat="1" ht="34" customHeight="1" spans="1:13">
      <c r="A1" s="42" t="s">
        <v>32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="1" customFormat="1" ht="36" customHeight="1" spans="1:25">
      <c r="A2" s="2" t="s">
        <v>1</v>
      </c>
      <c r="B2" s="3" t="s">
        <v>33</v>
      </c>
      <c r="C2" s="4" t="s">
        <v>2</v>
      </c>
      <c r="D2" s="3" t="s">
        <v>4</v>
      </c>
      <c r="E2" s="3" t="s">
        <v>34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35</v>
      </c>
      <c r="L2" s="3" t="s">
        <v>36</v>
      </c>
      <c r="M2" s="66" t="s">
        <v>37</v>
      </c>
      <c r="Y2" s="76" t="s">
        <v>38</v>
      </c>
    </row>
    <row r="3" s="1" customFormat="1" ht="45" customHeight="1" spans="1:25">
      <c r="A3" s="5">
        <v>1</v>
      </c>
      <c r="B3" s="6" t="s">
        <v>39</v>
      </c>
      <c r="C3" s="60" t="s">
        <v>11</v>
      </c>
      <c r="D3" s="6" t="s">
        <v>12</v>
      </c>
      <c r="E3" s="7">
        <v>115.2</v>
      </c>
      <c r="F3" s="5">
        <v>33</v>
      </c>
      <c r="G3" s="5">
        <v>1</v>
      </c>
      <c r="H3" s="5">
        <v>1</v>
      </c>
      <c r="I3" s="5">
        <v>1</v>
      </c>
      <c r="J3" s="5">
        <f t="shared" ref="J3:J19" si="0">G3*H3*I3</f>
        <v>1</v>
      </c>
      <c r="K3" s="5">
        <f t="shared" ref="K3:K18" si="1">ROUND(F3*J3,0)</f>
        <v>33</v>
      </c>
      <c r="L3" s="8">
        <f>K3</f>
        <v>33</v>
      </c>
      <c r="M3" s="67">
        <f t="shared" ref="M3:M22" si="2">ROUND(L3*E3,0)</f>
        <v>3802</v>
      </c>
      <c r="N3" s="68">
        <v>3805</v>
      </c>
      <c r="Q3" s="1">
        <f t="shared" ref="Q3:Q19" si="3">N3/E3</f>
        <v>33.0295138888889</v>
      </c>
      <c r="T3" s="1">
        <f>Q3/30</f>
        <v>1.1009837962963</v>
      </c>
      <c r="Y3" s="1">
        <f>Sheet1!H2</f>
        <v>3805</v>
      </c>
    </row>
    <row r="4" s="1" customFormat="1" ht="45" customHeight="1" spans="1:25">
      <c r="A4" s="5">
        <v>2</v>
      </c>
      <c r="B4" s="6" t="s">
        <v>39</v>
      </c>
      <c r="C4" s="60" t="s">
        <v>13</v>
      </c>
      <c r="D4" s="6" t="s">
        <v>12</v>
      </c>
      <c r="E4" s="8">
        <v>35</v>
      </c>
      <c r="F4" s="5">
        <v>33</v>
      </c>
      <c r="G4" s="5">
        <v>1</v>
      </c>
      <c r="H4" s="5">
        <v>1.02</v>
      </c>
      <c r="I4" s="5">
        <v>1</v>
      </c>
      <c r="J4" s="5">
        <f t="shared" si="0"/>
        <v>1.02</v>
      </c>
      <c r="K4" s="5">
        <f t="shared" si="1"/>
        <v>34</v>
      </c>
      <c r="L4" s="8">
        <v>30</v>
      </c>
      <c r="M4" s="67">
        <f t="shared" si="2"/>
        <v>1050</v>
      </c>
      <c r="N4" s="69">
        <v>1056</v>
      </c>
      <c r="Q4" s="1">
        <f t="shared" si="3"/>
        <v>30.1714285714286</v>
      </c>
      <c r="Y4" s="1">
        <f>Sheet1!H3</f>
        <v>1056</v>
      </c>
    </row>
    <row r="5" s="1" customFormat="1" ht="45" customHeight="1" spans="1:25">
      <c r="A5" s="5">
        <v>3</v>
      </c>
      <c r="B5" s="6" t="s">
        <v>39</v>
      </c>
      <c r="C5" s="60" t="s">
        <v>15</v>
      </c>
      <c r="D5" s="6" t="s">
        <v>12</v>
      </c>
      <c r="E5" s="9">
        <v>38.48</v>
      </c>
      <c r="F5" s="5">
        <v>33</v>
      </c>
      <c r="G5" s="5">
        <v>1</v>
      </c>
      <c r="H5" s="5">
        <v>1.02</v>
      </c>
      <c r="I5" s="5">
        <v>1</v>
      </c>
      <c r="J5" s="5">
        <f t="shared" si="0"/>
        <v>1.02</v>
      </c>
      <c r="K5" s="5">
        <f t="shared" si="1"/>
        <v>34</v>
      </c>
      <c r="L5" s="8">
        <v>39</v>
      </c>
      <c r="M5" s="67">
        <f t="shared" si="2"/>
        <v>1501</v>
      </c>
      <c r="N5" s="69">
        <v>1503</v>
      </c>
      <c r="Q5" s="1">
        <f t="shared" si="3"/>
        <v>39.0592515592516</v>
      </c>
      <c r="Y5" s="1">
        <f>Sheet1!H4</f>
        <v>1503</v>
      </c>
    </row>
    <row r="6" s="1" customFormat="1" ht="45" customHeight="1" spans="1:25">
      <c r="A6" s="5">
        <v>4</v>
      </c>
      <c r="B6" s="6" t="s">
        <v>39</v>
      </c>
      <c r="C6" s="60" t="s">
        <v>18</v>
      </c>
      <c r="D6" s="6" t="s">
        <v>12</v>
      </c>
      <c r="E6" s="9">
        <v>29.7</v>
      </c>
      <c r="F6" s="5">
        <v>33</v>
      </c>
      <c r="G6" s="5">
        <v>1</v>
      </c>
      <c r="H6" s="5">
        <v>1.02</v>
      </c>
      <c r="I6" s="5">
        <v>1</v>
      </c>
      <c r="J6" s="5">
        <f t="shared" si="0"/>
        <v>1.02</v>
      </c>
      <c r="K6" s="5">
        <f t="shared" si="1"/>
        <v>34</v>
      </c>
      <c r="L6" s="8">
        <v>39</v>
      </c>
      <c r="M6" s="67">
        <f t="shared" si="2"/>
        <v>1158</v>
      </c>
      <c r="N6" s="70">
        <v>1160</v>
      </c>
      <c r="Q6" s="1">
        <f t="shared" si="3"/>
        <v>39.0572390572391</v>
      </c>
      <c r="Y6" s="1">
        <f>Sheet1!H5</f>
        <v>1160</v>
      </c>
    </row>
    <row r="7" s="1" customFormat="1" ht="45" customHeight="1" spans="1:25">
      <c r="A7" s="5">
        <v>5</v>
      </c>
      <c r="B7" s="6" t="s">
        <v>39</v>
      </c>
      <c r="C7" s="60" t="s">
        <v>20</v>
      </c>
      <c r="D7" s="6" t="s">
        <v>12</v>
      </c>
      <c r="E7" s="9">
        <v>48</v>
      </c>
      <c r="F7" s="5">
        <v>33</v>
      </c>
      <c r="G7" s="5">
        <v>1</v>
      </c>
      <c r="H7" s="5">
        <v>1.02</v>
      </c>
      <c r="I7" s="5">
        <v>1</v>
      </c>
      <c r="J7" s="5">
        <f t="shared" si="0"/>
        <v>1.02</v>
      </c>
      <c r="K7" s="5">
        <f t="shared" si="1"/>
        <v>34</v>
      </c>
      <c r="L7" s="8">
        <v>39</v>
      </c>
      <c r="M7" s="67">
        <f t="shared" si="2"/>
        <v>1872</v>
      </c>
      <c r="N7" s="69">
        <v>1874</v>
      </c>
      <c r="Q7" s="1">
        <f t="shared" si="3"/>
        <v>39.0416666666667</v>
      </c>
      <c r="Y7" s="1">
        <f>Sheet1!H6</f>
        <v>1874</v>
      </c>
    </row>
    <row r="8" s="1" customFormat="1" ht="45" customHeight="1" spans="1:25">
      <c r="A8" s="5">
        <v>6</v>
      </c>
      <c r="B8" s="6" t="s">
        <v>39</v>
      </c>
      <c r="C8" s="60" t="s">
        <v>21</v>
      </c>
      <c r="D8" s="6" t="s">
        <v>12</v>
      </c>
      <c r="E8" s="9">
        <v>122</v>
      </c>
      <c r="F8" s="5">
        <v>33</v>
      </c>
      <c r="G8" s="5">
        <v>1</v>
      </c>
      <c r="H8" s="5">
        <v>1.02</v>
      </c>
      <c r="I8" s="5">
        <v>1</v>
      </c>
      <c r="J8" s="5">
        <f t="shared" si="0"/>
        <v>1.02</v>
      </c>
      <c r="K8" s="5">
        <f t="shared" si="1"/>
        <v>34</v>
      </c>
      <c r="L8" s="8">
        <v>39</v>
      </c>
      <c r="M8" s="67">
        <f t="shared" si="2"/>
        <v>4758</v>
      </c>
      <c r="N8" s="69">
        <v>4760</v>
      </c>
      <c r="Q8" s="1">
        <f t="shared" si="3"/>
        <v>39.0163934426229</v>
      </c>
      <c r="Y8" s="1">
        <f>Sheet1!H7</f>
        <v>4760</v>
      </c>
    </row>
    <row r="9" s="1" customFormat="1" ht="45" customHeight="1" spans="1:25">
      <c r="A9" s="5">
        <v>7</v>
      </c>
      <c r="B9" s="6" t="s">
        <v>39</v>
      </c>
      <c r="C9" s="60" t="s">
        <v>22</v>
      </c>
      <c r="D9" s="6" t="s">
        <v>12</v>
      </c>
      <c r="E9" s="9">
        <v>50</v>
      </c>
      <c r="F9" s="5">
        <v>33</v>
      </c>
      <c r="G9" s="5">
        <v>0.9</v>
      </c>
      <c r="H9" s="5">
        <v>1.02</v>
      </c>
      <c r="I9" s="5">
        <v>1</v>
      </c>
      <c r="J9" s="5">
        <f t="shared" si="0"/>
        <v>0.918</v>
      </c>
      <c r="K9" s="5">
        <f t="shared" si="1"/>
        <v>30</v>
      </c>
      <c r="L9" s="8">
        <v>30</v>
      </c>
      <c r="M9" s="67">
        <f t="shared" si="2"/>
        <v>1500</v>
      </c>
      <c r="N9" s="68">
        <v>1502</v>
      </c>
      <c r="Q9" s="1">
        <f t="shared" si="3"/>
        <v>30.04</v>
      </c>
      <c r="Y9" s="1">
        <f>Sheet1!H8</f>
        <v>1502</v>
      </c>
    </row>
    <row r="10" s="1" customFormat="1" ht="45" customHeight="1" spans="1:25">
      <c r="A10" s="5">
        <v>8</v>
      </c>
      <c r="B10" s="6" t="s">
        <v>39</v>
      </c>
      <c r="C10" s="60" t="s">
        <v>23</v>
      </c>
      <c r="D10" s="6" t="s">
        <v>12</v>
      </c>
      <c r="E10" s="9">
        <v>76.2</v>
      </c>
      <c r="F10" s="5">
        <v>33</v>
      </c>
      <c r="G10" s="5">
        <v>1</v>
      </c>
      <c r="H10" s="5">
        <v>1.02</v>
      </c>
      <c r="I10" s="5">
        <v>1</v>
      </c>
      <c r="J10" s="5">
        <f t="shared" si="0"/>
        <v>1.02</v>
      </c>
      <c r="K10" s="5">
        <f t="shared" si="1"/>
        <v>34</v>
      </c>
      <c r="L10" s="8">
        <v>39</v>
      </c>
      <c r="M10" s="67">
        <f t="shared" si="2"/>
        <v>2972</v>
      </c>
      <c r="N10" s="68">
        <v>2974</v>
      </c>
      <c r="Q10" s="1">
        <f t="shared" si="3"/>
        <v>39.0288713910761</v>
      </c>
      <c r="Y10" s="1">
        <f>Sheet1!H9</f>
        <v>2974</v>
      </c>
    </row>
    <row r="11" s="1" customFormat="1" ht="45" customHeight="1" spans="1:25">
      <c r="A11" s="5">
        <v>9</v>
      </c>
      <c r="B11" s="6" t="s">
        <v>39</v>
      </c>
      <c r="C11" s="60" t="s">
        <v>24</v>
      </c>
      <c r="D11" s="6" t="s">
        <v>12</v>
      </c>
      <c r="E11" s="9">
        <v>50</v>
      </c>
      <c r="F11" s="5">
        <v>33</v>
      </c>
      <c r="G11" s="5">
        <v>1</v>
      </c>
      <c r="H11" s="5">
        <v>1.02</v>
      </c>
      <c r="I11" s="5">
        <v>1</v>
      </c>
      <c r="J11" s="5">
        <f t="shared" si="0"/>
        <v>1.02</v>
      </c>
      <c r="K11" s="5">
        <f t="shared" si="1"/>
        <v>34</v>
      </c>
      <c r="L11" s="8">
        <v>39</v>
      </c>
      <c r="M11" s="67">
        <f t="shared" si="2"/>
        <v>1950</v>
      </c>
      <c r="N11" s="69">
        <v>1952</v>
      </c>
      <c r="Q11" s="1">
        <f t="shared" si="3"/>
        <v>39.04</v>
      </c>
      <c r="Y11" s="1">
        <f>Sheet1!H10</f>
        <v>1952</v>
      </c>
    </row>
    <row r="12" s="1" customFormat="1" ht="45" customHeight="1" spans="1:25">
      <c r="A12" s="5">
        <v>10</v>
      </c>
      <c r="B12" s="6" t="s">
        <v>39</v>
      </c>
      <c r="C12" s="60" t="s">
        <v>25</v>
      </c>
      <c r="D12" s="6" t="s">
        <v>12</v>
      </c>
      <c r="E12" s="9">
        <v>78.6</v>
      </c>
      <c r="F12" s="5">
        <v>33</v>
      </c>
      <c r="G12" s="5">
        <v>1</v>
      </c>
      <c r="H12" s="5">
        <v>1.02</v>
      </c>
      <c r="I12" s="5">
        <v>1</v>
      </c>
      <c r="J12" s="5">
        <f t="shared" si="0"/>
        <v>1.02</v>
      </c>
      <c r="K12" s="5">
        <f t="shared" si="1"/>
        <v>34</v>
      </c>
      <c r="L12" s="8">
        <v>39</v>
      </c>
      <c r="M12" s="67">
        <f t="shared" si="2"/>
        <v>3065</v>
      </c>
      <c r="N12" s="68">
        <v>3067</v>
      </c>
      <c r="Q12" s="1">
        <f t="shared" si="3"/>
        <v>39.0203562340967</v>
      </c>
      <c r="Y12" s="1">
        <f>Sheet1!H11</f>
        <v>3067</v>
      </c>
    </row>
    <row r="13" s="1" customFormat="1" ht="45" customHeight="1" spans="1:25">
      <c r="A13" s="5">
        <v>11</v>
      </c>
      <c r="B13" s="6" t="s">
        <v>39</v>
      </c>
      <c r="C13" s="60" t="s">
        <v>26</v>
      </c>
      <c r="D13" s="6" t="s">
        <v>12</v>
      </c>
      <c r="E13" s="9">
        <v>26.3</v>
      </c>
      <c r="F13" s="5">
        <v>33</v>
      </c>
      <c r="G13" s="5">
        <v>1</v>
      </c>
      <c r="H13" s="5">
        <v>1.02</v>
      </c>
      <c r="I13" s="5">
        <v>1</v>
      </c>
      <c r="J13" s="5">
        <f t="shared" si="0"/>
        <v>1.02</v>
      </c>
      <c r="K13" s="5">
        <f t="shared" si="1"/>
        <v>34</v>
      </c>
      <c r="L13" s="8">
        <v>39</v>
      </c>
      <c r="M13" s="67">
        <f t="shared" si="2"/>
        <v>1026</v>
      </c>
      <c r="N13" s="69">
        <v>1028</v>
      </c>
      <c r="Q13" s="1">
        <f t="shared" si="3"/>
        <v>39.0874524714829</v>
      </c>
      <c r="Y13" s="1">
        <f>Sheet1!H12</f>
        <v>1028</v>
      </c>
    </row>
    <row r="14" s="1" customFormat="1" ht="45" customHeight="1" spans="1:25">
      <c r="A14" s="5">
        <v>12</v>
      </c>
      <c r="B14" s="6" t="s">
        <v>39</v>
      </c>
      <c r="C14" s="60" t="s">
        <v>40</v>
      </c>
      <c r="D14" s="6" t="s">
        <v>12</v>
      </c>
      <c r="E14" s="9">
        <v>71.5</v>
      </c>
      <c r="F14" s="5">
        <v>33</v>
      </c>
      <c r="G14" s="5">
        <v>1</v>
      </c>
      <c r="H14" s="5">
        <v>1.02</v>
      </c>
      <c r="I14" s="5">
        <v>1</v>
      </c>
      <c r="J14" s="5">
        <f t="shared" si="0"/>
        <v>1.02</v>
      </c>
      <c r="K14" s="5">
        <f t="shared" si="1"/>
        <v>34</v>
      </c>
      <c r="L14" s="8">
        <v>39</v>
      </c>
      <c r="M14" s="67">
        <f t="shared" si="2"/>
        <v>2789</v>
      </c>
      <c r="N14" s="68">
        <v>2791</v>
      </c>
      <c r="Q14" s="1">
        <f t="shared" si="3"/>
        <v>39.034965034965</v>
      </c>
      <c r="Y14" s="1">
        <f>Sheet1!H13</f>
        <v>2791</v>
      </c>
    </row>
    <row r="15" s="1" customFormat="1" ht="45" customHeight="1" spans="1:25">
      <c r="A15" s="5">
        <v>13</v>
      </c>
      <c r="B15" s="6" t="s">
        <v>39</v>
      </c>
      <c r="C15" s="60" t="s">
        <v>28</v>
      </c>
      <c r="D15" s="6" t="s">
        <v>12</v>
      </c>
      <c r="E15" s="9">
        <v>26.3</v>
      </c>
      <c r="F15" s="5">
        <v>33</v>
      </c>
      <c r="G15" s="5">
        <v>1</v>
      </c>
      <c r="H15" s="5">
        <v>1.02</v>
      </c>
      <c r="I15" s="5">
        <v>1</v>
      </c>
      <c r="J15" s="5">
        <f t="shared" si="0"/>
        <v>1.02</v>
      </c>
      <c r="K15" s="5">
        <f t="shared" si="1"/>
        <v>34</v>
      </c>
      <c r="L15" s="8">
        <v>39</v>
      </c>
      <c r="M15" s="67">
        <f t="shared" si="2"/>
        <v>1026</v>
      </c>
      <c r="N15" s="69">
        <v>1028</v>
      </c>
      <c r="Q15" s="1">
        <f t="shared" si="3"/>
        <v>39.0874524714829</v>
      </c>
      <c r="Y15" s="1">
        <f>Sheet1!H14</f>
        <v>1028</v>
      </c>
    </row>
    <row r="16" s="1" customFormat="1" ht="45" customHeight="1" spans="1:25">
      <c r="A16" s="5">
        <v>14</v>
      </c>
      <c r="B16" s="6" t="s">
        <v>39</v>
      </c>
      <c r="C16" s="60" t="s">
        <v>41</v>
      </c>
      <c r="D16" s="6" t="s">
        <v>12</v>
      </c>
      <c r="E16" s="9">
        <v>32.9</v>
      </c>
      <c r="F16" s="5">
        <v>33</v>
      </c>
      <c r="G16" s="5">
        <v>1</v>
      </c>
      <c r="H16" s="5">
        <v>1.02</v>
      </c>
      <c r="I16" s="5">
        <v>1</v>
      </c>
      <c r="J16" s="5">
        <f t="shared" si="0"/>
        <v>1.02</v>
      </c>
      <c r="K16" s="5">
        <f t="shared" si="1"/>
        <v>34</v>
      </c>
      <c r="L16" s="8">
        <v>39</v>
      </c>
      <c r="M16" s="67">
        <f t="shared" si="2"/>
        <v>1283</v>
      </c>
      <c r="N16" s="68">
        <v>1285</v>
      </c>
      <c r="Q16" s="1">
        <f t="shared" si="3"/>
        <v>39.0577507598784</v>
      </c>
      <c r="U16" s="1">
        <f>N19/E19</f>
        <v>0.822368421052632</v>
      </c>
      <c r="Y16" s="1">
        <f>Sheet1!H15</f>
        <v>1285</v>
      </c>
    </row>
    <row r="17" s="1" customFormat="1" ht="45" customHeight="1" spans="1:25">
      <c r="A17" s="5">
        <v>15</v>
      </c>
      <c r="B17" s="6" t="s">
        <v>39</v>
      </c>
      <c r="C17" s="61" t="s">
        <v>42</v>
      </c>
      <c r="D17" s="6" t="s">
        <v>43</v>
      </c>
      <c r="E17" s="8">
        <v>230</v>
      </c>
      <c r="F17" s="5">
        <v>3</v>
      </c>
      <c r="G17" s="5">
        <v>1</v>
      </c>
      <c r="H17" s="5">
        <v>1</v>
      </c>
      <c r="I17" s="5">
        <v>1</v>
      </c>
      <c r="J17" s="5">
        <f t="shared" si="0"/>
        <v>1</v>
      </c>
      <c r="K17" s="5">
        <f t="shared" si="1"/>
        <v>3</v>
      </c>
      <c r="L17" s="8">
        <v>3</v>
      </c>
      <c r="M17" s="67">
        <f t="shared" si="2"/>
        <v>690</v>
      </c>
      <c r="N17" s="69">
        <v>692</v>
      </c>
      <c r="Q17" s="1">
        <f t="shared" si="3"/>
        <v>3.00869565217391</v>
      </c>
      <c r="Y17" s="1">
        <f>Sheet1!H16</f>
        <v>692</v>
      </c>
    </row>
    <row r="18" s="1" customFormat="1" ht="45" customHeight="1" spans="1:17">
      <c r="A18" s="5">
        <v>16</v>
      </c>
      <c r="B18" s="6" t="s">
        <v>39</v>
      </c>
      <c r="C18" s="62" t="s">
        <v>14</v>
      </c>
      <c r="D18" s="11" t="s">
        <v>12</v>
      </c>
      <c r="E18" s="11">
        <v>29.7</v>
      </c>
      <c r="F18" s="5">
        <v>33</v>
      </c>
      <c r="G18" s="5">
        <v>1</v>
      </c>
      <c r="H18" s="5">
        <v>1.02</v>
      </c>
      <c r="I18" s="5">
        <v>1</v>
      </c>
      <c r="J18" s="5">
        <f t="shared" si="0"/>
        <v>1.02</v>
      </c>
      <c r="K18" s="5">
        <f t="shared" si="1"/>
        <v>34</v>
      </c>
      <c r="L18" s="8">
        <v>30</v>
      </c>
      <c r="M18" s="67">
        <f t="shared" si="2"/>
        <v>891</v>
      </c>
      <c r="N18" s="71">
        <v>891</v>
      </c>
      <c r="Q18" s="1">
        <f t="shared" si="3"/>
        <v>30</v>
      </c>
    </row>
    <row r="19" s="1" customFormat="1" ht="45" customHeight="1" spans="1:17">
      <c r="A19" s="5">
        <v>17</v>
      </c>
      <c r="B19" s="6" t="s">
        <v>39</v>
      </c>
      <c r="C19" s="63" t="s">
        <v>44</v>
      </c>
      <c r="D19" s="12" t="s">
        <v>45</v>
      </c>
      <c r="E19" s="9">
        <v>121.6</v>
      </c>
      <c r="F19" s="5">
        <v>0.8</v>
      </c>
      <c r="G19" s="5">
        <v>1</v>
      </c>
      <c r="H19" s="5">
        <v>1</v>
      </c>
      <c r="I19" s="5">
        <v>1</v>
      </c>
      <c r="J19" s="5">
        <f t="shared" si="0"/>
        <v>1</v>
      </c>
      <c r="K19" s="5">
        <f>ROUND(F19*J19,2)</f>
        <v>0.8</v>
      </c>
      <c r="L19" s="72">
        <v>0.82</v>
      </c>
      <c r="M19" s="73">
        <f t="shared" si="2"/>
        <v>100</v>
      </c>
      <c r="N19" s="1">
        <v>100</v>
      </c>
      <c r="Q19" s="1">
        <f t="shared" si="3"/>
        <v>0.822368421052632</v>
      </c>
    </row>
    <row r="20" s="1" customFormat="1" ht="45" customHeight="1" spans="1:25">
      <c r="A20" s="5">
        <v>18</v>
      </c>
      <c r="B20" s="6" t="s">
        <v>39</v>
      </c>
      <c r="C20" s="63" t="s">
        <v>46</v>
      </c>
      <c r="D20" s="12" t="s">
        <v>17</v>
      </c>
      <c r="E20" s="9">
        <v>78</v>
      </c>
      <c r="F20" s="5"/>
      <c r="G20" s="5"/>
      <c r="H20" s="5"/>
      <c r="I20" s="5"/>
      <c r="J20" s="5"/>
      <c r="K20" s="5"/>
      <c r="L20" s="73">
        <v>6</v>
      </c>
      <c r="M20" s="67">
        <f>ROUND(L20*E20,-1)</f>
        <v>470</v>
      </c>
      <c r="Y20" s="1">
        <v>500</v>
      </c>
    </row>
    <row r="21" s="1" customFormat="1" ht="45" customHeight="1" spans="1:13">
      <c r="A21" s="5">
        <v>19</v>
      </c>
      <c r="B21" s="6" t="s">
        <v>39</v>
      </c>
      <c r="C21" s="63" t="s">
        <v>16</v>
      </c>
      <c r="D21" s="12" t="s">
        <v>17</v>
      </c>
      <c r="E21" s="9">
        <v>57.48</v>
      </c>
      <c r="F21" s="5"/>
      <c r="G21" s="5"/>
      <c r="H21" s="5"/>
      <c r="I21" s="5"/>
      <c r="J21" s="5"/>
      <c r="K21" s="5"/>
      <c r="L21" s="73">
        <v>30</v>
      </c>
      <c r="M21" s="67">
        <f t="shared" si="2"/>
        <v>1724</v>
      </c>
    </row>
    <row r="22" s="1" customFormat="1" ht="45" customHeight="1" spans="1:25">
      <c r="A22" s="5">
        <v>20</v>
      </c>
      <c r="B22" s="6" t="s">
        <v>39</v>
      </c>
      <c r="C22" s="63" t="s">
        <v>19</v>
      </c>
      <c r="D22" s="12" t="s">
        <v>17</v>
      </c>
      <c r="E22" s="9">
        <v>32.4</v>
      </c>
      <c r="F22" s="5"/>
      <c r="G22" s="5"/>
      <c r="H22" s="5"/>
      <c r="I22" s="5"/>
      <c r="J22" s="5"/>
      <c r="K22" s="5"/>
      <c r="L22" s="73">
        <v>30</v>
      </c>
      <c r="M22" s="67">
        <f t="shared" si="2"/>
        <v>972</v>
      </c>
      <c r="Y22" s="1">
        <v>975</v>
      </c>
    </row>
    <row r="23" s="1" customFormat="1" ht="37" customHeight="1" spans="1:20">
      <c r="A23" s="64" t="s">
        <v>30</v>
      </c>
      <c r="B23" s="65"/>
      <c r="C23" s="65"/>
      <c r="D23" s="65"/>
      <c r="E23" s="65">
        <f>SUM(E3:E22)</f>
        <v>1349.36</v>
      </c>
      <c r="F23" s="65"/>
      <c r="G23" s="65"/>
      <c r="H23" s="65"/>
      <c r="I23" s="65"/>
      <c r="J23" s="65"/>
      <c r="K23" s="65"/>
      <c r="L23" s="74"/>
      <c r="M23" s="75">
        <f>SUM(M3:M22)</f>
        <v>34599</v>
      </c>
      <c r="T23" s="1">
        <f>2100/1607</f>
        <v>1.30678282514001</v>
      </c>
    </row>
    <row r="27" spans="7:7">
      <c r="G27" s="1">
        <v>121.6</v>
      </c>
    </row>
  </sheetData>
  <mergeCells count="1">
    <mergeCell ref="A1:M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opLeftCell="A12" workbookViewId="0">
      <selection activeCell="C25" sqref="C25"/>
    </sheetView>
  </sheetViews>
  <sheetFormatPr defaultColWidth="9" defaultRowHeight="14.25" outlineLevelCol="5"/>
  <cols>
    <col min="1" max="1" width="10.125" style="55" customWidth="1"/>
    <col min="2" max="2" width="12.125" style="55" customWidth="1"/>
    <col min="3" max="3" width="13.625" style="55" customWidth="1"/>
    <col min="4" max="4" width="15.75" style="55" customWidth="1"/>
    <col min="5" max="5" width="14.375" style="55" customWidth="1"/>
    <col min="6" max="6" width="16.75" style="55" customWidth="1"/>
    <col min="7" max="16384" width="9" style="55"/>
  </cols>
  <sheetData>
    <row r="1" ht="40" customHeight="1" spans="1:6">
      <c r="A1" s="56" t="s">
        <v>47</v>
      </c>
      <c r="B1" s="56" t="s">
        <v>48</v>
      </c>
      <c r="C1" s="56" t="s">
        <v>49</v>
      </c>
      <c r="D1" s="56" t="s">
        <v>50</v>
      </c>
      <c r="E1" s="56" t="s">
        <v>51</v>
      </c>
      <c r="F1" s="56" t="s">
        <v>52</v>
      </c>
    </row>
    <row r="2" ht="56" customHeight="1" spans="1:6">
      <c r="A2" s="57" t="s">
        <v>53</v>
      </c>
      <c r="B2" s="57" t="s">
        <v>54</v>
      </c>
      <c r="C2" s="57" t="s">
        <v>55</v>
      </c>
      <c r="D2" s="57" t="s">
        <v>56</v>
      </c>
      <c r="E2" s="57" t="s">
        <v>57</v>
      </c>
      <c r="F2" s="57" t="s">
        <v>58</v>
      </c>
    </row>
    <row r="3" ht="56" customHeight="1" spans="1:6">
      <c r="A3" s="57" t="s">
        <v>59</v>
      </c>
      <c r="B3" s="57" t="s">
        <v>54</v>
      </c>
      <c r="C3" s="57" t="s">
        <v>60</v>
      </c>
      <c r="D3" s="57" t="s">
        <v>56</v>
      </c>
      <c r="E3" s="57" t="s">
        <v>57</v>
      </c>
      <c r="F3" s="57" t="s">
        <v>58</v>
      </c>
    </row>
    <row r="4" ht="56" customHeight="1" spans="1:6">
      <c r="A4" s="57" t="s">
        <v>61</v>
      </c>
      <c r="B4" s="57" t="s">
        <v>54</v>
      </c>
      <c r="C4" s="57" t="s">
        <v>55</v>
      </c>
      <c r="D4" s="57" t="s">
        <v>56</v>
      </c>
      <c r="E4" s="57" t="s">
        <v>57</v>
      </c>
      <c r="F4" s="57" t="s">
        <v>58</v>
      </c>
    </row>
    <row r="5" ht="56" customHeight="1" spans="1:6">
      <c r="A5" s="57" t="s">
        <v>62</v>
      </c>
      <c r="B5" s="57" t="s">
        <v>54</v>
      </c>
      <c r="C5" s="57" t="s">
        <v>60</v>
      </c>
      <c r="D5" s="57" t="s">
        <v>56</v>
      </c>
      <c r="E5" s="57" t="s">
        <v>57</v>
      </c>
      <c r="F5" s="57" t="s">
        <v>58</v>
      </c>
    </row>
    <row r="6" ht="56" customHeight="1" spans="1:6">
      <c r="A6" s="57" t="s">
        <v>63</v>
      </c>
      <c r="B6" s="57" t="s">
        <v>54</v>
      </c>
      <c r="C6" s="57" t="s">
        <v>55</v>
      </c>
      <c r="D6" s="57" t="s">
        <v>56</v>
      </c>
      <c r="E6" s="57" t="s">
        <v>57</v>
      </c>
      <c r="F6" s="57" t="s">
        <v>58</v>
      </c>
    </row>
    <row r="7" ht="56" customHeight="1" spans="1:6">
      <c r="A7" s="57" t="s">
        <v>64</v>
      </c>
      <c r="B7" s="57" t="s">
        <v>54</v>
      </c>
      <c r="C7" s="57" t="s">
        <v>60</v>
      </c>
      <c r="D7" s="57" t="s">
        <v>56</v>
      </c>
      <c r="E7" s="57" t="s">
        <v>57</v>
      </c>
      <c r="F7" s="57" t="s">
        <v>58</v>
      </c>
    </row>
    <row r="8" ht="56" customHeight="1" spans="1:6">
      <c r="A8" s="57" t="s">
        <v>65</v>
      </c>
      <c r="B8" s="57" t="s">
        <v>54</v>
      </c>
      <c r="C8" s="57" t="s">
        <v>55</v>
      </c>
      <c r="D8" s="57" t="s">
        <v>56</v>
      </c>
      <c r="E8" s="57" t="s">
        <v>57</v>
      </c>
      <c r="F8" s="57" t="s">
        <v>58</v>
      </c>
    </row>
    <row r="9" ht="56" customHeight="1" spans="1:6">
      <c r="A9" s="57" t="s">
        <v>66</v>
      </c>
      <c r="B9" s="57" t="s">
        <v>54</v>
      </c>
      <c r="C9" s="57" t="s">
        <v>60</v>
      </c>
      <c r="D9" s="57" t="s">
        <v>56</v>
      </c>
      <c r="E9" s="57" t="s">
        <v>57</v>
      </c>
      <c r="F9" s="57" t="s">
        <v>58</v>
      </c>
    </row>
    <row r="10" ht="56" customHeight="1" spans="1:6">
      <c r="A10" s="57" t="s">
        <v>67</v>
      </c>
      <c r="B10" s="57" t="s">
        <v>54</v>
      </c>
      <c r="C10" s="57" t="s">
        <v>55</v>
      </c>
      <c r="D10" s="57" t="s">
        <v>56</v>
      </c>
      <c r="E10" s="57" t="s">
        <v>57</v>
      </c>
      <c r="F10" s="57" t="s">
        <v>58</v>
      </c>
    </row>
    <row r="11" ht="56" customHeight="1" spans="1:6">
      <c r="A11" s="57" t="s">
        <v>68</v>
      </c>
      <c r="B11" s="57" t="s">
        <v>54</v>
      </c>
      <c r="C11" s="57" t="s">
        <v>60</v>
      </c>
      <c r="D11" s="57" t="s">
        <v>56</v>
      </c>
      <c r="E11" s="57" t="s">
        <v>57</v>
      </c>
      <c r="F11" s="57" t="s">
        <v>58</v>
      </c>
    </row>
    <row r="12" ht="56" customHeight="1" spans="1:6">
      <c r="A12" s="57" t="s">
        <v>69</v>
      </c>
      <c r="B12" s="57" t="s">
        <v>54</v>
      </c>
      <c r="C12" s="57" t="s">
        <v>55</v>
      </c>
      <c r="D12" s="57" t="s">
        <v>56</v>
      </c>
      <c r="E12" s="57" t="s">
        <v>57</v>
      </c>
      <c r="F12" s="57" t="s">
        <v>58</v>
      </c>
    </row>
    <row r="13" ht="56" customHeight="1" spans="1:6">
      <c r="A13" s="57" t="s">
        <v>70</v>
      </c>
      <c r="B13" s="57" t="s">
        <v>54</v>
      </c>
      <c r="C13" s="57" t="s">
        <v>60</v>
      </c>
      <c r="D13" s="57" t="s">
        <v>56</v>
      </c>
      <c r="E13" s="57" t="s">
        <v>57</v>
      </c>
      <c r="F13" s="57" t="s">
        <v>58</v>
      </c>
    </row>
    <row r="14" ht="56" customHeight="1" spans="1:6">
      <c r="A14" s="57" t="s">
        <v>71</v>
      </c>
      <c r="B14" s="57" t="s">
        <v>54</v>
      </c>
      <c r="C14" s="57" t="s">
        <v>55</v>
      </c>
      <c r="D14" s="57" t="s">
        <v>56</v>
      </c>
      <c r="E14" s="57" t="s">
        <v>57</v>
      </c>
      <c r="F14" s="57" t="s">
        <v>58</v>
      </c>
    </row>
    <row r="15" ht="56" customHeight="1" spans="1:6">
      <c r="A15" s="57" t="s">
        <v>72</v>
      </c>
      <c r="B15" s="57" t="s">
        <v>54</v>
      </c>
      <c r="C15" s="57" t="s">
        <v>60</v>
      </c>
      <c r="D15" s="57" t="s">
        <v>56</v>
      </c>
      <c r="E15" s="57" t="s">
        <v>57</v>
      </c>
      <c r="F15" s="57" t="s">
        <v>58</v>
      </c>
    </row>
    <row r="16" ht="56" customHeight="1" spans="1:6">
      <c r="A16" s="57" t="s">
        <v>73</v>
      </c>
      <c r="B16" s="57" t="s">
        <v>54</v>
      </c>
      <c r="C16" s="57" t="s">
        <v>55</v>
      </c>
      <c r="D16" s="57" t="s">
        <v>56</v>
      </c>
      <c r="E16" s="57" t="s">
        <v>57</v>
      </c>
      <c r="F16" s="57" t="s">
        <v>58</v>
      </c>
    </row>
    <row r="17" ht="56" customHeight="1" spans="1:6">
      <c r="A17" s="57" t="s">
        <v>74</v>
      </c>
      <c r="B17" s="57" t="s">
        <v>54</v>
      </c>
      <c r="C17" s="57" t="s">
        <v>60</v>
      </c>
      <c r="D17" s="57" t="s">
        <v>56</v>
      </c>
      <c r="E17" s="57" t="s">
        <v>57</v>
      </c>
      <c r="F17" s="57" t="s">
        <v>58</v>
      </c>
    </row>
    <row r="18" ht="56" customHeight="1" spans="1:6">
      <c r="A18" s="57" t="s">
        <v>75</v>
      </c>
      <c r="B18" s="57" t="s">
        <v>54</v>
      </c>
      <c r="C18" s="57" t="s">
        <v>55</v>
      </c>
      <c r="D18" s="57" t="s">
        <v>56</v>
      </c>
      <c r="E18" s="57" t="s">
        <v>57</v>
      </c>
      <c r="F18" s="57" t="s">
        <v>58</v>
      </c>
    </row>
    <row r="19" ht="56" customHeight="1" spans="1:6">
      <c r="A19" s="57" t="s">
        <v>76</v>
      </c>
      <c r="B19" s="57" t="s">
        <v>54</v>
      </c>
      <c r="C19" s="57" t="s">
        <v>77</v>
      </c>
      <c r="D19" s="57" t="s">
        <v>56</v>
      </c>
      <c r="E19" s="57" t="s">
        <v>57</v>
      </c>
      <c r="F19" s="57" t="s">
        <v>58</v>
      </c>
    </row>
    <row r="20" ht="56" customHeight="1" spans="1:6">
      <c r="A20" s="57" t="s">
        <v>78</v>
      </c>
      <c r="B20" s="57" t="s">
        <v>54</v>
      </c>
      <c r="C20" s="57" t="s">
        <v>79</v>
      </c>
      <c r="D20" s="57" t="s">
        <v>56</v>
      </c>
      <c r="E20" s="57" t="s">
        <v>57</v>
      </c>
      <c r="F20" s="57" t="s">
        <v>58</v>
      </c>
    </row>
    <row r="21" ht="56" customHeight="1" spans="1:6">
      <c r="A21" s="57" t="s">
        <v>80</v>
      </c>
      <c r="B21" s="57" t="s">
        <v>54</v>
      </c>
      <c r="C21" s="57" t="s">
        <v>55</v>
      </c>
      <c r="D21" s="57" t="s">
        <v>56</v>
      </c>
      <c r="E21" s="57" t="s">
        <v>57</v>
      </c>
      <c r="F21" s="57" t="s">
        <v>58</v>
      </c>
    </row>
    <row r="22" ht="56" customHeight="1" spans="1:6">
      <c r="A22" s="57" t="s">
        <v>81</v>
      </c>
      <c r="B22" s="58"/>
      <c r="C22" s="58"/>
      <c r="D22" s="58"/>
      <c r="E22" s="58"/>
      <c r="F22" s="58"/>
    </row>
    <row r="23" ht="56" customHeight="1" spans="1:6">
      <c r="A23" s="57" t="s">
        <v>82</v>
      </c>
      <c r="B23" s="58"/>
      <c r="C23" s="58"/>
      <c r="D23" s="58"/>
      <c r="E23" s="58"/>
      <c r="F23" s="58"/>
    </row>
    <row r="24" ht="56" customHeight="1" spans="1:6">
      <c r="A24" s="57" t="s">
        <v>83</v>
      </c>
      <c r="B24" s="58"/>
      <c r="C24" s="58"/>
      <c r="D24" s="58"/>
      <c r="E24" s="58"/>
      <c r="F24" s="58"/>
    </row>
    <row r="25" ht="56" customHeight="1" spans="1:6">
      <c r="A25" s="57" t="s">
        <v>84</v>
      </c>
      <c r="B25" s="58"/>
      <c r="C25" s="58"/>
      <c r="D25" s="58"/>
      <c r="E25" s="58"/>
      <c r="F25" s="58"/>
    </row>
    <row r="26" ht="56" customHeight="1" spans="1:6">
      <c r="A26" s="57" t="s">
        <v>85</v>
      </c>
      <c r="B26" s="58"/>
      <c r="C26" s="58"/>
      <c r="D26" s="58"/>
      <c r="E26" s="58"/>
      <c r="F26" s="58"/>
    </row>
    <row r="27" ht="56" customHeight="1" spans="1:6">
      <c r="A27" s="57" t="s">
        <v>86</v>
      </c>
      <c r="B27" s="58"/>
      <c r="C27" s="58"/>
      <c r="D27" s="58"/>
      <c r="E27" s="58"/>
      <c r="F27" s="58"/>
    </row>
    <row r="28" ht="56" customHeight="1" spans="1:6">
      <c r="A28" s="57" t="s">
        <v>87</v>
      </c>
      <c r="B28" s="58"/>
      <c r="C28" s="58"/>
      <c r="D28" s="58"/>
      <c r="E28" s="58"/>
      <c r="F28" s="58"/>
    </row>
    <row r="29" ht="56" customHeight="1" spans="1:6">
      <c r="A29" s="57" t="s">
        <v>88</v>
      </c>
      <c r="B29" s="58"/>
      <c r="C29" s="58"/>
      <c r="D29" s="58"/>
      <c r="E29" s="58"/>
      <c r="F29" s="58"/>
    </row>
    <row r="30" ht="56" customHeight="1" spans="1:6">
      <c r="A30" s="58"/>
      <c r="B30" s="58"/>
      <c r="C30" s="58"/>
      <c r="D30" s="58"/>
      <c r="E30" s="58"/>
      <c r="F30" s="58"/>
    </row>
    <row r="31" ht="56" customHeight="1" spans="1:6">
      <c r="A31" s="58"/>
      <c r="B31" s="58"/>
      <c r="C31" s="58"/>
      <c r="D31" s="58"/>
      <c r="E31" s="58"/>
      <c r="F31" s="58"/>
    </row>
    <row r="32" ht="56" customHeight="1" spans="1:6">
      <c r="A32" s="58"/>
      <c r="B32" s="58"/>
      <c r="C32" s="58"/>
      <c r="D32" s="58"/>
      <c r="E32" s="58"/>
      <c r="F32" s="58"/>
    </row>
    <row r="33" ht="40" customHeight="1" spans="1:6">
      <c r="A33" s="58"/>
      <c r="B33" s="58"/>
      <c r="C33" s="58"/>
      <c r="D33" s="58"/>
      <c r="E33" s="58"/>
      <c r="F33" s="58"/>
    </row>
    <row r="34" ht="40" customHeight="1" spans="1:6">
      <c r="A34" s="58"/>
      <c r="B34" s="58"/>
      <c r="C34" s="58"/>
      <c r="D34" s="58"/>
      <c r="E34" s="58"/>
      <c r="F34" s="58"/>
    </row>
    <row r="35" ht="40" customHeight="1" spans="1:6">
      <c r="A35" s="58"/>
      <c r="B35" s="58"/>
      <c r="C35" s="58"/>
      <c r="D35" s="58"/>
      <c r="E35" s="58"/>
      <c r="F35" s="58"/>
    </row>
    <row r="36" ht="40" customHeight="1" spans="1:6">
      <c r="A36" s="58"/>
      <c r="B36" s="58"/>
      <c r="C36" s="58"/>
      <c r="D36" s="58"/>
      <c r="E36" s="58"/>
      <c r="F36" s="58"/>
    </row>
    <row r="37" ht="40" customHeight="1" spans="1:6">
      <c r="A37" s="58"/>
      <c r="B37" s="58"/>
      <c r="C37" s="58"/>
      <c r="D37" s="58"/>
      <c r="E37" s="58"/>
      <c r="F37" s="58"/>
    </row>
    <row r="38" ht="40" customHeight="1" spans="1:6">
      <c r="A38" s="58"/>
      <c r="B38" s="58"/>
      <c r="C38" s="58"/>
      <c r="D38" s="58"/>
      <c r="E38" s="58"/>
      <c r="F38" s="58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topLeftCell="A17" workbookViewId="0">
      <selection activeCell="A25" sqref="A25:C25"/>
    </sheetView>
  </sheetViews>
  <sheetFormatPr defaultColWidth="9" defaultRowHeight="12.75"/>
  <cols>
    <col min="1" max="1" width="6.46666666666667" style="1" customWidth="1"/>
    <col min="2" max="2" width="29.75" style="1" customWidth="1"/>
    <col min="3" max="3" width="37" style="1" customWidth="1"/>
    <col min="4" max="4" width="10.2916666666667" style="1" customWidth="1"/>
    <col min="5" max="5" width="12.9416666666667" style="1" customWidth="1"/>
    <col min="6" max="9" width="9" style="1" hidden="1" customWidth="1"/>
    <col min="10" max="10" width="12.2" style="1" hidden="1" customWidth="1"/>
    <col min="11" max="11" width="18.9666666666667" style="1" hidden="1" customWidth="1"/>
    <col min="12" max="12" width="9" style="1" hidden="1" customWidth="1"/>
    <col min="13" max="15" width="11.125" style="1" hidden="1" customWidth="1"/>
    <col min="16" max="17" width="9" style="1" hidden="1" customWidth="1"/>
    <col min="18" max="18" width="11.125" style="1" hidden="1" customWidth="1"/>
    <col min="19" max="19" width="2.2" style="1" hidden="1" customWidth="1"/>
    <col min="20" max="20" width="5.73333333333333" style="1" hidden="1" customWidth="1"/>
    <col min="21" max="22" width="9" style="1" hidden="1" customWidth="1"/>
    <col min="23" max="16384" width="9" style="1"/>
  </cols>
  <sheetData>
    <row r="1" s="1" customFormat="1" ht="34" customHeight="1" spans="1:11">
      <c r="A1" s="42" t="s">
        <v>32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="1" customFormat="1" ht="36" customHeight="1" spans="1:11">
      <c r="A2" s="2" t="s">
        <v>1</v>
      </c>
      <c r="B2" s="3" t="s">
        <v>33</v>
      </c>
      <c r="C2" s="4" t="s">
        <v>2</v>
      </c>
      <c r="D2" s="3" t="s">
        <v>4</v>
      </c>
      <c r="E2" s="3" t="s">
        <v>89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/>
    </row>
    <row r="3" s="1" customFormat="1" ht="45" customHeight="1" spans="1:18">
      <c r="A3" s="5">
        <v>1</v>
      </c>
      <c r="B3" s="6" t="s">
        <v>39</v>
      </c>
      <c r="C3" s="6" t="s">
        <v>11</v>
      </c>
      <c r="D3" s="6" t="s">
        <v>12</v>
      </c>
      <c r="E3" s="7">
        <v>115.2</v>
      </c>
      <c r="F3" s="5">
        <v>33</v>
      </c>
      <c r="G3" s="5">
        <v>1</v>
      </c>
      <c r="H3" s="5">
        <v>1</v>
      </c>
      <c r="I3" s="5">
        <v>1</v>
      </c>
      <c r="J3" s="5">
        <f t="shared" ref="J3:J6" si="0">G3*H3*I3</f>
        <v>1</v>
      </c>
      <c r="K3" s="5">
        <f t="shared" ref="K3:K6" si="1">ROUND(F3*J3,0)</f>
        <v>33</v>
      </c>
      <c r="L3" s="51">
        <v>3805</v>
      </c>
      <c r="O3" s="1">
        <f t="shared" ref="O3:O6" si="2">L3/E3</f>
        <v>33.0295138888889</v>
      </c>
      <c r="R3" s="1">
        <f>O3/30</f>
        <v>1.1009837962963</v>
      </c>
    </row>
    <row r="4" s="1" customFormat="1" ht="45" customHeight="1" spans="1:15">
      <c r="A4" s="5">
        <v>2</v>
      </c>
      <c r="B4" s="6" t="s">
        <v>39</v>
      </c>
      <c r="C4" s="6" t="s">
        <v>13</v>
      </c>
      <c r="D4" s="6" t="s">
        <v>12</v>
      </c>
      <c r="E4" s="8">
        <v>35</v>
      </c>
      <c r="F4" s="5">
        <v>33</v>
      </c>
      <c r="G4" s="5">
        <v>1</v>
      </c>
      <c r="H4" s="5">
        <v>1.02</v>
      </c>
      <c r="I4" s="5">
        <v>1</v>
      </c>
      <c r="J4" s="5">
        <f t="shared" si="0"/>
        <v>1.02</v>
      </c>
      <c r="K4" s="5">
        <f t="shared" si="1"/>
        <v>34</v>
      </c>
      <c r="L4" s="52">
        <v>1056</v>
      </c>
      <c r="O4" s="1">
        <f t="shared" si="2"/>
        <v>30.1714285714286</v>
      </c>
    </row>
    <row r="5" s="1" customFormat="1" ht="45" customHeight="1" spans="1:12">
      <c r="A5" s="5">
        <v>3</v>
      </c>
      <c r="B5" s="6" t="s">
        <v>39</v>
      </c>
      <c r="C5" s="11" t="s">
        <v>14</v>
      </c>
      <c r="D5" s="11" t="s">
        <v>12</v>
      </c>
      <c r="E5" s="11">
        <v>29.7</v>
      </c>
      <c r="F5" s="5">
        <v>33</v>
      </c>
      <c r="G5" s="5">
        <v>1</v>
      </c>
      <c r="H5" s="5">
        <v>1.02</v>
      </c>
      <c r="I5" s="5">
        <v>1</v>
      </c>
      <c r="J5" s="5">
        <f t="shared" si="0"/>
        <v>1.02</v>
      </c>
      <c r="K5" s="5">
        <f t="shared" si="1"/>
        <v>34</v>
      </c>
      <c r="L5" s="52"/>
    </row>
    <row r="6" s="1" customFormat="1" ht="45" customHeight="1" spans="1:15">
      <c r="A6" s="5">
        <v>4</v>
      </c>
      <c r="B6" s="6" t="s">
        <v>39</v>
      </c>
      <c r="C6" s="6" t="s">
        <v>15</v>
      </c>
      <c r="D6" s="6" t="s">
        <v>12</v>
      </c>
      <c r="E6" s="9">
        <v>38.48</v>
      </c>
      <c r="F6" s="5">
        <v>33</v>
      </c>
      <c r="G6" s="5">
        <v>1</v>
      </c>
      <c r="H6" s="5">
        <v>1.02</v>
      </c>
      <c r="I6" s="5">
        <v>1</v>
      </c>
      <c r="J6" s="5">
        <f t="shared" si="0"/>
        <v>1.02</v>
      </c>
      <c r="K6" s="5">
        <f t="shared" si="1"/>
        <v>34</v>
      </c>
      <c r="L6" s="52">
        <v>1503</v>
      </c>
      <c r="O6" s="1">
        <f t="shared" si="2"/>
        <v>39.0592515592516</v>
      </c>
    </row>
    <row r="7" s="1" customFormat="1" ht="45" customHeight="1" spans="1:12">
      <c r="A7" s="5">
        <v>5</v>
      </c>
      <c r="B7" s="6" t="s">
        <v>39</v>
      </c>
      <c r="C7" s="12" t="s">
        <v>16</v>
      </c>
      <c r="D7" s="12" t="s">
        <v>17</v>
      </c>
      <c r="E7" s="9">
        <v>57.48</v>
      </c>
      <c r="F7" s="5"/>
      <c r="G7" s="5"/>
      <c r="H7" s="5"/>
      <c r="I7" s="5"/>
      <c r="J7" s="5"/>
      <c r="K7" s="5"/>
      <c r="L7" s="52"/>
    </row>
    <row r="8" s="1" customFormat="1" ht="45" customHeight="1" spans="1:15">
      <c r="A8" s="5">
        <v>6</v>
      </c>
      <c r="B8" s="6" t="s">
        <v>39</v>
      </c>
      <c r="C8" s="6" t="s">
        <v>18</v>
      </c>
      <c r="D8" s="6" t="s">
        <v>12</v>
      </c>
      <c r="E8" s="9">
        <v>29.7</v>
      </c>
      <c r="F8" s="5">
        <v>33</v>
      </c>
      <c r="G8" s="5">
        <v>1</v>
      </c>
      <c r="H8" s="5">
        <v>1.02</v>
      </c>
      <c r="I8" s="5">
        <v>1</v>
      </c>
      <c r="J8" s="5">
        <f t="shared" ref="J8:J19" si="3">G8*H8*I8</f>
        <v>1.02</v>
      </c>
      <c r="K8" s="5">
        <f t="shared" ref="K8:K19" si="4">ROUND(F8*J8,0)</f>
        <v>34</v>
      </c>
      <c r="L8" s="53">
        <v>1160</v>
      </c>
      <c r="O8" s="1">
        <f t="shared" ref="O8:O19" si="5">L8/E8</f>
        <v>39.0572390572391</v>
      </c>
    </row>
    <row r="9" s="1" customFormat="1" ht="45" customHeight="1" spans="1:12">
      <c r="A9" s="5">
        <v>7</v>
      </c>
      <c r="B9" s="6" t="s">
        <v>39</v>
      </c>
      <c r="C9" s="12" t="s">
        <v>19</v>
      </c>
      <c r="D9" s="12" t="s">
        <v>17</v>
      </c>
      <c r="E9" s="9">
        <v>32.4</v>
      </c>
      <c r="F9" s="5"/>
      <c r="G9" s="5"/>
      <c r="H9" s="5"/>
      <c r="I9" s="5"/>
      <c r="J9" s="5"/>
      <c r="K9" s="5"/>
      <c r="L9" s="53"/>
    </row>
    <row r="10" s="1" customFormat="1" ht="45" customHeight="1" spans="1:15">
      <c r="A10" s="5">
        <v>8</v>
      </c>
      <c r="B10" s="6" t="s">
        <v>39</v>
      </c>
      <c r="C10" s="6" t="s">
        <v>20</v>
      </c>
      <c r="D10" s="6" t="s">
        <v>12</v>
      </c>
      <c r="E10" s="9">
        <v>48</v>
      </c>
      <c r="F10" s="5">
        <v>33</v>
      </c>
      <c r="G10" s="5">
        <v>1</v>
      </c>
      <c r="H10" s="5">
        <v>1.02</v>
      </c>
      <c r="I10" s="5">
        <v>1</v>
      </c>
      <c r="J10" s="5">
        <f t="shared" si="3"/>
        <v>1.02</v>
      </c>
      <c r="K10" s="5">
        <f t="shared" si="4"/>
        <v>34</v>
      </c>
      <c r="L10" s="52">
        <v>1874</v>
      </c>
      <c r="O10" s="1">
        <f t="shared" si="5"/>
        <v>39.0416666666667</v>
      </c>
    </row>
    <row r="11" s="1" customFormat="1" ht="45" customHeight="1" spans="1:15">
      <c r="A11" s="5">
        <v>9</v>
      </c>
      <c r="B11" s="6" t="s">
        <v>39</v>
      </c>
      <c r="C11" s="6" t="s">
        <v>21</v>
      </c>
      <c r="D11" s="6" t="s">
        <v>12</v>
      </c>
      <c r="E11" s="9">
        <v>122</v>
      </c>
      <c r="F11" s="5">
        <v>33</v>
      </c>
      <c r="G11" s="5">
        <v>1</v>
      </c>
      <c r="H11" s="5">
        <v>1.02</v>
      </c>
      <c r="I11" s="5">
        <v>1</v>
      </c>
      <c r="J11" s="5">
        <f t="shared" si="3"/>
        <v>1.02</v>
      </c>
      <c r="K11" s="5">
        <f t="shared" si="4"/>
        <v>34</v>
      </c>
      <c r="L11" s="52">
        <v>4760</v>
      </c>
      <c r="O11" s="1">
        <f t="shared" si="5"/>
        <v>39.0163934426229</v>
      </c>
    </row>
    <row r="12" s="1" customFormat="1" ht="45" customHeight="1" spans="1:15">
      <c r="A12" s="5">
        <v>10</v>
      </c>
      <c r="B12" s="6" t="s">
        <v>39</v>
      </c>
      <c r="C12" s="6" t="s">
        <v>22</v>
      </c>
      <c r="D12" s="6" t="s">
        <v>12</v>
      </c>
      <c r="E12" s="9">
        <v>50</v>
      </c>
      <c r="F12" s="5">
        <v>33</v>
      </c>
      <c r="G12" s="5">
        <v>0.9</v>
      </c>
      <c r="H12" s="5">
        <v>1.02</v>
      </c>
      <c r="I12" s="5">
        <v>1</v>
      </c>
      <c r="J12" s="5">
        <f t="shared" si="3"/>
        <v>0.918</v>
      </c>
      <c r="K12" s="5">
        <f t="shared" si="4"/>
        <v>30</v>
      </c>
      <c r="L12" s="51">
        <v>1502</v>
      </c>
      <c r="O12" s="1">
        <f t="shared" si="5"/>
        <v>30.04</v>
      </c>
    </row>
    <row r="13" s="1" customFormat="1" ht="45" customHeight="1" spans="1:15">
      <c r="A13" s="5">
        <v>11</v>
      </c>
      <c r="B13" s="6" t="s">
        <v>39</v>
      </c>
      <c r="C13" s="6" t="s">
        <v>23</v>
      </c>
      <c r="D13" s="6" t="s">
        <v>12</v>
      </c>
      <c r="E13" s="9">
        <v>76.2</v>
      </c>
      <c r="F13" s="5">
        <v>33</v>
      </c>
      <c r="G13" s="5">
        <v>1</v>
      </c>
      <c r="H13" s="5">
        <v>1.02</v>
      </c>
      <c r="I13" s="5">
        <v>1</v>
      </c>
      <c r="J13" s="5">
        <f t="shared" si="3"/>
        <v>1.02</v>
      </c>
      <c r="K13" s="5">
        <f t="shared" si="4"/>
        <v>34</v>
      </c>
      <c r="L13" s="51">
        <v>2974</v>
      </c>
      <c r="O13" s="1">
        <f t="shared" si="5"/>
        <v>39.0288713910761</v>
      </c>
    </row>
    <row r="14" s="1" customFormat="1" ht="45" customHeight="1" spans="1:15">
      <c r="A14" s="5">
        <v>12</v>
      </c>
      <c r="B14" s="6" t="s">
        <v>39</v>
      </c>
      <c r="C14" s="6" t="s">
        <v>24</v>
      </c>
      <c r="D14" s="6" t="s">
        <v>12</v>
      </c>
      <c r="E14" s="9">
        <v>50</v>
      </c>
      <c r="F14" s="5">
        <v>33</v>
      </c>
      <c r="G14" s="5">
        <v>1</v>
      </c>
      <c r="H14" s="5">
        <v>1.02</v>
      </c>
      <c r="I14" s="5">
        <v>1</v>
      </c>
      <c r="J14" s="5">
        <f t="shared" si="3"/>
        <v>1.02</v>
      </c>
      <c r="K14" s="5">
        <f t="shared" si="4"/>
        <v>34</v>
      </c>
      <c r="L14" s="52">
        <v>1952</v>
      </c>
      <c r="O14" s="1">
        <f t="shared" si="5"/>
        <v>39.04</v>
      </c>
    </row>
    <row r="15" s="1" customFormat="1" ht="45" customHeight="1" spans="1:15">
      <c r="A15" s="5">
        <v>13</v>
      </c>
      <c r="B15" s="6" t="s">
        <v>39</v>
      </c>
      <c r="C15" s="6" t="s">
        <v>25</v>
      </c>
      <c r="D15" s="6" t="s">
        <v>12</v>
      </c>
      <c r="E15" s="9">
        <v>78.6</v>
      </c>
      <c r="F15" s="5">
        <v>33</v>
      </c>
      <c r="G15" s="5">
        <v>1</v>
      </c>
      <c r="H15" s="5">
        <v>1.02</v>
      </c>
      <c r="I15" s="5">
        <v>1</v>
      </c>
      <c r="J15" s="5">
        <f t="shared" si="3"/>
        <v>1.02</v>
      </c>
      <c r="K15" s="5">
        <f t="shared" si="4"/>
        <v>34</v>
      </c>
      <c r="L15" s="51">
        <v>3067</v>
      </c>
      <c r="O15" s="1">
        <f t="shared" si="5"/>
        <v>39.0203562340967</v>
      </c>
    </row>
    <row r="16" s="1" customFormat="1" ht="45" customHeight="1" spans="1:15">
      <c r="A16" s="5">
        <v>14</v>
      </c>
      <c r="B16" s="6" t="s">
        <v>39</v>
      </c>
      <c r="C16" s="6" t="s">
        <v>26</v>
      </c>
      <c r="D16" s="6" t="s">
        <v>12</v>
      </c>
      <c r="E16" s="9">
        <v>26.3</v>
      </c>
      <c r="F16" s="5">
        <v>33</v>
      </c>
      <c r="G16" s="5">
        <v>1</v>
      </c>
      <c r="H16" s="5">
        <v>1.02</v>
      </c>
      <c r="I16" s="5">
        <v>1</v>
      </c>
      <c r="J16" s="5">
        <f t="shared" si="3"/>
        <v>1.02</v>
      </c>
      <c r="K16" s="5">
        <f t="shared" si="4"/>
        <v>34</v>
      </c>
      <c r="L16" s="52">
        <v>1028</v>
      </c>
      <c r="O16" s="1">
        <f t="shared" si="5"/>
        <v>39.0874524714829</v>
      </c>
    </row>
    <row r="17" s="1" customFormat="1" ht="45" customHeight="1" spans="1:15">
      <c r="A17" s="5">
        <v>15</v>
      </c>
      <c r="B17" s="6" t="s">
        <v>39</v>
      </c>
      <c r="C17" s="6" t="s">
        <v>40</v>
      </c>
      <c r="D17" s="6" t="s">
        <v>12</v>
      </c>
      <c r="E17" s="9">
        <v>71.5</v>
      </c>
      <c r="F17" s="5">
        <v>33</v>
      </c>
      <c r="G17" s="5">
        <v>1</v>
      </c>
      <c r="H17" s="5">
        <v>1.02</v>
      </c>
      <c r="I17" s="5">
        <v>1</v>
      </c>
      <c r="J17" s="5">
        <f t="shared" si="3"/>
        <v>1.02</v>
      </c>
      <c r="K17" s="5">
        <f t="shared" si="4"/>
        <v>34</v>
      </c>
      <c r="L17" s="51">
        <v>2791</v>
      </c>
      <c r="O17" s="1">
        <f t="shared" si="5"/>
        <v>39.034965034965</v>
      </c>
    </row>
    <row r="18" s="1" customFormat="1" ht="45" customHeight="1" spans="1:15">
      <c r="A18" s="5">
        <v>16</v>
      </c>
      <c r="B18" s="6" t="s">
        <v>39</v>
      </c>
      <c r="C18" s="6" t="s">
        <v>28</v>
      </c>
      <c r="D18" s="6" t="s">
        <v>12</v>
      </c>
      <c r="E18" s="9">
        <v>26.3</v>
      </c>
      <c r="F18" s="5">
        <v>33</v>
      </c>
      <c r="G18" s="5">
        <v>1</v>
      </c>
      <c r="H18" s="5">
        <v>1.02</v>
      </c>
      <c r="I18" s="5">
        <v>1</v>
      </c>
      <c r="J18" s="5">
        <f t="shared" si="3"/>
        <v>1.02</v>
      </c>
      <c r="K18" s="5">
        <f t="shared" si="4"/>
        <v>34</v>
      </c>
      <c r="L18" s="52">
        <v>1028</v>
      </c>
      <c r="O18" s="1">
        <f t="shared" si="5"/>
        <v>39.0874524714829</v>
      </c>
    </row>
    <row r="19" s="1" customFormat="1" ht="45" customHeight="1" spans="1:19">
      <c r="A19" s="5">
        <v>17</v>
      </c>
      <c r="B19" s="6" t="s">
        <v>39</v>
      </c>
      <c r="C19" s="6" t="s">
        <v>41</v>
      </c>
      <c r="D19" s="6" t="s">
        <v>12</v>
      </c>
      <c r="E19" s="9">
        <v>32.9</v>
      </c>
      <c r="F19" s="5">
        <v>33</v>
      </c>
      <c r="G19" s="5">
        <v>1</v>
      </c>
      <c r="H19" s="5">
        <v>1.02</v>
      </c>
      <c r="I19" s="5">
        <v>1</v>
      </c>
      <c r="J19" s="5">
        <f t="shared" si="3"/>
        <v>1.02</v>
      </c>
      <c r="K19" s="5">
        <f t="shared" si="4"/>
        <v>34</v>
      </c>
      <c r="L19" s="51">
        <v>1285</v>
      </c>
      <c r="O19" s="1">
        <f t="shared" si="5"/>
        <v>39.0577507598784</v>
      </c>
      <c r="S19" s="1">
        <f>L24/E24</f>
        <v>0.822368421052632</v>
      </c>
    </row>
    <row r="20" s="1" customFormat="1" ht="45" customHeight="1" spans="1:12">
      <c r="A20" s="5">
        <v>18</v>
      </c>
      <c r="B20" s="6" t="s">
        <v>39</v>
      </c>
      <c r="C20" s="12" t="s">
        <v>46</v>
      </c>
      <c r="D20" s="12" t="s">
        <v>17</v>
      </c>
      <c r="E20" s="9">
        <v>78</v>
      </c>
      <c r="F20" s="5"/>
      <c r="G20" s="5"/>
      <c r="H20" s="5"/>
      <c r="I20" s="5"/>
      <c r="J20" s="5"/>
      <c r="K20" s="5"/>
      <c r="L20" s="51"/>
    </row>
    <row r="21" s="1" customFormat="1" ht="45" customHeight="1" spans="1:15">
      <c r="A21" s="5">
        <v>19</v>
      </c>
      <c r="B21" s="6" t="s">
        <v>39</v>
      </c>
      <c r="C21" s="10" t="s">
        <v>42</v>
      </c>
      <c r="D21" s="6" t="s">
        <v>43</v>
      </c>
      <c r="E21" s="8">
        <v>230</v>
      </c>
      <c r="F21" s="5">
        <v>3</v>
      </c>
      <c r="G21" s="5">
        <v>1</v>
      </c>
      <c r="H21" s="5">
        <v>1</v>
      </c>
      <c r="I21" s="5">
        <v>1</v>
      </c>
      <c r="J21" s="5">
        <f>G21*H21*I21</f>
        <v>1</v>
      </c>
      <c r="K21" s="5">
        <f>ROUND(F21*J21,0)</f>
        <v>3</v>
      </c>
      <c r="L21" s="52">
        <v>692</v>
      </c>
      <c r="O21" s="1">
        <f>L21/E21</f>
        <v>3.00869565217391</v>
      </c>
    </row>
    <row r="22" s="1" customFormat="1" ht="45" customHeight="1" spans="1:12">
      <c r="A22" s="44" t="s">
        <v>90</v>
      </c>
      <c r="B22" s="45"/>
      <c r="C22" s="45"/>
      <c r="D22" s="46"/>
      <c r="E22" s="47">
        <f>SUM(E3:E21)</f>
        <v>1227.76</v>
      </c>
      <c r="F22" s="5"/>
      <c r="G22" s="5"/>
      <c r="H22" s="5"/>
      <c r="I22" s="5"/>
      <c r="J22" s="5"/>
      <c r="K22" s="5"/>
      <c r="L22" s="54"/>
    </row>
    <row r="23" s="1" customFormat="1" ht="45" customHeight="1" spans="1:12">
      <c r="A23" s="2" t="s">
        <v>1</v>
      </c>
      <c r="B23" s="3" t="s">
        <v>33</v>
      </c>
      <c r="C23" s="4" t="s">
        <v>2</v>
      </c>
      <c r="D23" s="3" t="s">
        <v>4</v>
      </c>
      <c r="E23" s="3" t="s">
        <v>91</v>
      </c>
      <c r="F23" s="5"/>
      <c r="G23" s="5"/>
      <c r="H23" s="5"/>
      <c r="I23" s="5"/>
      <c r="J23" s="5"/>
      <c r="K23" s="5"/>
      <c r="L23" s="54"/>
    </row>
    <row r="24" s="1" customFormat="1" ht="45" customHeight="1" spans="1:15">
      <c r="A24" s="5">
        <v>20</v>
      </c>
      <c r="B24" s="6" t="s">
        <v>39</v>
      </c>
      <c r="C24" s="12" t="s">
        <v>92</v>
      </c>
      <c r="D24" s="12" t="s">
        <v>45</v>
      </c>
      <c r="E24" s="9">
        <v>121.6</v>
      </c>
      <c r="F24" s="5">
        <v>0.9</v>
      </c>
      <c r="G24" s="5">
        <v>1</v>
      </c>
      <c r="H24" s="5">
        <v>1</v>
      </c>
      <c r="I24" s="5">
        <v>1</v>
      </c>
      <c r="J24" s="5">
        <f>G24*H24*I24</f>
        <v>1</v>
      </c>
      <c r="K24" s="5">
        <f>ROUND(F24*J24,2)</f>
        <v>0.9</v>
      </c>
      <c r="L24" s="1">
        <v>100</v>
      </c>
      <c r="O24" s="1">
        <f>L24/E24</f>
        <v>0.822368421052632</v>
      </c>
    </row>
    <row r="25" s="1" customFormat="1" ht="37" customHeight="1" spans="1:18">
      <c r="A25" s="48" t="s">
        <v>93</v>
      </c>
      <c r="B25" s="49"/>
      <c r="C25" s="50"/>
      <c r="D25" s="2" t="s">
        <v>31</v>
      </c>
      <c r="E25" s="2">
        <f>SUM(E24:E24)</f>
        <v>121.6</v>
      </c>
      <c r="F25" s="2"/>
      <c r="G25" s="2"/>
      <c r="H25" s="2"/>
      <c r="I25" s="2"/>
      <c r="J25" s="2"/>
      <c r="K25" s="2"/>
      <c r="R25" s="1">
        <f>2100/1607</f>
        <v>1.30678282514001</v>
      </c>
    </row>
  </sheetData>
  <mergeCells count="3">
    <mergeCell ref="A1:K1"/>
    <mergeCell ref="A22:D22"/>
    <mergeCell ref="A25:C2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opLeftCell="A3" workbookViewId="0">
      <selection activeCell="C25" sqref="C25"/>
    </sheetView>
  </sheetViews>
  <sheetFormatPr defaultColWidth="9" defaultRowHeight="14.25"/>
  <cols>
    <col min="1" max="1" width="19.375" customWidth="1"/>
    <col min="2" max="2" width="7.51666666666667" customWidth="1"/>
    <col min="3" max="3" width="10.625" customWidth="1"/>
    <col min="4" max="4" width="20.25" customWidth="1"/>
    <col min="5" max="5" width="7.7" customWidth="1"/>
    <col min="6" max="6" width="10.5" customWidth="1"/>
    <col min="7" max="7" width="6.7" customWidth="1"/>
    <col min="8" max="8" width="5.6" customWidth="1"/>
    <col min="9" max="9" width="6.41666666666667" customWidth="1"/>
    <col min="10" max="10" width="11.5" customWidth="1"/>
    <col min="11" max="11" width="6.7" customWidth="1"/>
    <col min="12" max="12" width="8.5" customWidth="1"/>
    <col min="13" max="13" width="11.3" customWidth="1"/>
    <col min="14" max="14" width="17.7" customWidth="1"/>
    <col min="16" max="16" width="12.625"/>
  </cols>
  <sheetData>
    <row r="1" ht="19.75" customHeight="1" spans="1:16">
      <c r="A1" s="13" t="s">
        <v>1</v>
      </c>
      <c r="B1" s="6" t="s">
        <v>94</v>
      </c>
      <c r="C1" s="6" t="s">
        <v>95</v>
      </c>
      <c r="D1" s="14" t="s">
        <v>2</v>
      </c>
      <c r="E1" s="6" t="s">
        <v>96</v>
      </c>
      <c r="F1" s="6" t="s">
        <v>7</v>
      </c>
      <c r="G1" s="6" t="s">
        <v>97</v>
      </c>
      <c r="H1" s="6" t="s">
        <v>98</v>
      </c>
      <c r="I1" s="29"/>
      <c r="J1" s="6" t="s">
        <v>99</v>
      </c>
      <c r="K1" s="30" t="s">
        <v>100</v>
      </c>
      <c r="L1" s="31"/>
      <c r="M1" s="31"/>
      <c r="N1" s="32" t="s">
        <v>100</v>
      </c>
      <c r="P1" s="28" t="s">
        <v>101</v>
      </c>
    </row>
    <row r="2" ht="40" customHeight="1" spans="1:17">
      <c r="A2" s="15">
        <v>2</v>
      </c>
      <c r="B2" s="6" t="s">
        <v>102</v>
      </c>
      <c r="C2" s="6" t="s">
        <v>103</v>
      </c>
      <c r="D2" s="16" t="s">
        <v>11</v>
      </c>
      <c r="E2" s="6" t="s">
        <v>12</v>
      </c>
      <c r="F2" s="7">
        <v>115.2</v>
      </c>
      <c r="G2" s="8">
        <v>11415</v>
      </c>
      <c r="H2" s="17">
        <v>3805</v>
      </c>
      <c r="I2" s="33"/>
      <c r="J2" s="8">
        <v>13827099296</v>
      </c>
      <c r="K2" s="34">
        <v>45231</v>
      </c>
      <c r="L2" s="35">
        <v>45961</v>
      </c>
      <c r="M2" s="8">
        <v>24</v>
      </c>
      <c r="N2" s="36" t="s">
        <v>104</v>
      </c>
      <c r="P2" s="37">
        <f>H2/F2</f>
        <v>33.0295138888889</v>
      </c>
      <c r="Q2">
        <f>33*F2</f>
        <v>3801.6</v>
      </c>
    </row>
    <row r="3" ht="31" customHeight="1" spans="1:16">
      <c r="A3" s="18">
        <v>3</v>
      </c>
      <c r="B3" s="6" t="s">
        <v>102</v>
      </c>
      <c r="C3" s="6" t="s">
        <v>105</v>
      </c>
      <c r="D3" s="16" t="s">
        <v>13</v>
      </c>
      <c r="E3" s="6" t="s">
        <v>12</v>
      </c>
      <c r="F3" s="19">
        <v>35</v>
      </c>
      <c r="G3" s="19">
        <v>3168</v>
      </c>
      <c r="H3" s="20">
        <v>1056</v>
      </c>
      <c r="I3" s="33"/>
      <c r="J3" s="19">
        <v>13827099296</v>
      </c>
      <c r="K3" s="38">
        <v>45231</v>
      </c>
      <c r="L3" s="39">
        <v>45961</v>
      </c>
      <c r="M3" s="19">
        <v>24</v>
      </c>
      <c r="N3" s="40" t="s">
        <v>104</v>
      </c>
      <c r="P3" s="37">
        <f>H3/F3</f>
        <v>30.1714285714286</v>
      </c>
    </row>
    <row r="4" ht="30" customHeight="1" spans="1:16">
      <c r="A4" s="21">
        <v>5</v>
      </c>
      <c r="B4" s="6" t="s">
        <v>106</v>
      </c>
      <c r="C4" s="6" t="s">
        <v>107</v>
      </c>
      <c r="D4" s="16" t="s">
        <v>15</v>
      </c>
      <c r="E4" s="6" t="s">
        <v>12</v>
      </c>
      <c r="F4" s="22">
        <v>38.48</v>
      </c>
      <c r="G4" s="19">
        <v>4509</v>
      </c>
      <c r="H4" s="20">
        <v>1503</v>
      </c>
      <c r="I4" s="33"/>
      <c r="J4" s="19">
        <v>13702718809</v>
      </c>
      <c r="K4" s="38">
        <v>45231</v>
      </c>
      <c r="L4" s="39">
        <v>45961</v>
      </c>
      <c r="M4" s="19">
        <v>24</v>
      </c>
      <c r="N4" s="40" t="s">
        <v>104</v>
      </c>
      <c r="P4" s="37">
        <f>H4/F4</f>
        <v>39.0592515592516</v>
      </c>
    </row>
    <row r="5" ht="28" customHeight="1" spans="1:16">
      <c r="A5" s="23">
        <v>6</v>
      </c>
      <c r="B5" s="6" t="s">
        <v>108</v>
      </c>
      <c r="C5" s="6" t="s">
        <v>109</v>
      </c>
      <c r="D5" s="16" t="s">
        <v>18</v>
      </c>
      <c r="E5" s="6" t="s">
        <v>12</v>
      </c>
      <c r="F5" s="9">
        <v>29.7</v>
      </c>
      <c r="G5" s="8">
        <v>3480</v>
      </c>
      <c r="H5" s="16">
        <v>1160</v>
      </c>
      <c r="I5" s="33"/>
      <c r="J5" s="8">
        <v>13809602908</v>
      </c>
      <c r="K5" s="34">
        <v>45231</v>
      </c>
      <c r="L5" s="35">
        <v>45961</v>
      </c>
      <c r="M5" s="8">
        <v>24</v>
      </c>
      <c r="N5" s="36" t="s">
        <v>104</v>
      </c>
      <c r="P5" s="37">
        <f t="shared" ref="P4:P17" si="0">H5/F5</f>
        <v>39.0572390572391</v>
      </c>
    </row>
    <row r="6" ht="30" customHeight="1" spans="1:16">
      <c r="A6" s="21">
        <v>7</v>
      </c>
      <c r="B6" s="6" t="s">
        <v>110</v>
      </c>
      <c r="C6" s="6" t="s">
        <v>111</v>
      </c>
      <c r="D6" s="16" t="s">
        <v>20</v>
      </c>
      <c r="E6" s="6" t="s">
        <v>12</v>
      </c>
      <c r="F6" s="22">
        <v>48</v>
      </c>
      <c r="G6" s="19">
        <v>5622</v>
      </c>
      <c r="H6" s="20">
        <v>1874</v>
      </c>
      <c r="I6" s="33"/>
      <c r="J6" s="19">
        <v>13286181981</v>
      </c>
      <c r="K6" s="38">
        <v>45231</v>
      </c>
      <c r="L6" s="39">
        <v>45961</v>
      </c>
      <c r="M6" s="19">
        <v>24</v>
      </c>
      <c r="N6" s="40" t="s">
        <v>112</v>
      </c>
      <c r="P6" s="37">
        <f t="shared" si="0"/>
        <v>39.0416666666667</v>
      </c>
    </row>
    <row r="7" ht="35" customHeight="1" spans="1:16">
      <c r="A7" s="24">
        <v>8</v>
      </c>
      <c r="B7" s="6" t="s">
        <v>113</v>
      </c>
      <c r="C7" s="6" t="s">
        <v>114</v>
      </c>
      <c r="D7" s="16" t="s">
        <v>21</v>
      </c>
      <c r="E7" s="6" t="s">
        <v>12</v>
      </c>
      <c r="F7" s="22">
        <v>122</v>
      </c>
      <c r="G7" s="19">
        <v>14280</v>
      </c>
      <c r="H7" s="20">
        <v>4760</v>
      </c>
      <c r="I7" s="33"/>
      <c r="J7" s="19">
        <v>17728227249</v>
      </c>
      <c r="K7" s="38">
        <v>45231</v>
      </c>
      <c r="L7" s="39">
        <v>45961</v>
      </c>
      <c r="M7" s="19">
        <v>24</v>
      </c>
      <c r="N7" s="40" t="s">
        <v>104</v>
      </c>
      <c r="P7" s="37">
        <f t="shared" si="0"/>
        <v>39.0163934426229</v>
      </c>
    </row>
    <row r="8" ht="35" customHeight="1" spans="1:16">
      <c r="A8" s="23">
        <v>9</v>
      </c>
      <c r="B8" s="6" t="s">
        <v>115</v>
      </c>
      <c r="C8" s="6" t="s">
        <v>116</v>
      </c>
      <c r="D8" s="16" t="s">
        <v>22</v>
      </c>
      <c r="E8" s="6" t="s">
        <v>12</v>
      </c>
      <c r="F8" s="9">
        <v>50</v>
      </c>
      <c r="G8" s="8">
        <v>4506</v>
      </c>
      <c r="H8" s="17">
        <v>1502</v>
      </c>
      <c r="I8" s="33"/>
      <c r="J8" s="8">
        <v>13422704180</v>
      </c>
      <c r="K8" s="34">
        <v>45231</v>
      </c>
      <c r="L8" s="35">
        <v>45961</v>
      </c>
      <c r="M8" s="8">
        <v>24</v>
      </c>
      <c r="N8" s="36" t="s">
        <v>104</v>
      </c>
      <c r="P8" s="37">
        <f t="shared" si="0"/>
        <v>30.04</v>
      </c>
    </row>
    <row r="9" ht="35" customHeight="1" spans="1:16">
      <c r="A9" s="23">
        <v>10</v>
      </c>
      <c r="B9" s="6" t="s">
        <v>117</v>
      </c>
      <c r="C9" s="6" t="s">
        <v>118</v>
      </c>
      <c r="D9" s="16" t="s">
        <v>23</v>
      </c>
      <c r="E9" s="6" t="s">
        <v>12</v>
      </c>
      <c r="F9" s="9">
        <v>76.2</v>
      </c>
      <c r="G9" s="8">
        <v>8922</v>
      </c>
      <c r="H9" s="17">
        <v>2974</v>
      </c>
      <c r="I9" s="33"/>
      <c r="J9" s="8">
        <v>18902559683</v>
      </c>
      <c r="K9" s="34">
        <v>45231</v>
      </c>
      <c r="L9" s="35">
        <v>45961</v>
      </c>
      <c r="M9" s="8">
        <v>24</v>
      </c>
      <c r="N9" s="36" t="s">
        <v>104</v>
      </c>
      <c r="P9" s="37">
        <f t="shared" si="0"/>
        <v>39.0288713910761</v>
      </c>
    </row>
    <row r="10" ht="35" customHeight="1" spans="1:16">
      <c r="A10" s="21">
        <v>11</v>
      </c>
      <c r="B10" s="6" t="s">
        <v>119</v>
      </c>
      <c r="C10" s="6" t="s">
        <v>120</v>
      </c>
      <c r="D10" s="16" t="s">
        <v>24</v>
      </c>
      <c r="E10" s="6" t="s">
        <v>12</v>
      </c>
      <c r="F10" s="22">
        <v>50</v>
      </c>
      <c r="G10" s="19">
        <v>5856</v>
      </c>
      <c r="H10" s="20">
        <v>1952</v>
      </c>
      <c r="I10" s="33"/>
      <c r="J10" s="19">
        <v>13822323465</v>
      </c>
      <c r="K10" s="38">
        <v>45231</v>
      </c>
      <c r="L10" s="39">
        <v>45961</v>
      </c>
      <c r="M10" s="19">
        <v>24</v>
      </c>
      <c r="N10" s="40" t="s">
        <v>104</v>
      </c>
      <c r="P10" s="37">
        <f t="shared" si="0"/>
        <v>39.04</v>
      </c>
    </row>
    <row r="11" ht="35" customHeight="1" spans="1:16">
      <c r="A11" s="23">
        <v>12</v>
      </c>
      <c r="B11" s="6" t="s">
        <v>121</v>
      </c>
      <c r="C11" s="6" t="s">
        <v>122</v>
      </c>
      <c r="D11" s="16" t="s">
        <v>25</v>
      </c>
      <c r="E11" s="6" t="s">
        <v>12</v>
      </c>
      <c r="F11" s="9">
        <v>78.6</v>
      </c>
      <c r="G11" s="8">
        <v>9201</v>
      </c>
      <c r="H11" s="17">
        <v>3067</v>
      </c>
      <c r="I11" s="33"/>
      <c r="J11" s="8">
        <v>13680432877</v>
      </c>
      <c r="K11" s="34">
        <v>45231</v>
      </c>
      <c r="L11" s="35">
        <v>45961</v>
      </c>
      <c r="M11" s="8">
        <v>24</v>
      </c>
      <c r="N11" s="36" t="s">
        <v>104</v>
      </c>
      <c r="P11" s="37">
        <f t="shared" si="0"/>
        <v>39.0203562340967</v>
      </c>
    </row>
    <row r="12" ht="35" customHeight="1" spans="1:16">
      <c r="A12" s="21">
        <v>13</v>
      </c>
      <c r="B12" s="6" t="s">
        <v>123</v>
      </c>
      <c r="C12" s="6" t="s">
        <v>124</v>
      </c>
      <c r="D12" s="16" t="s">
        <v>26</v>
      </c>
      <c r="E12" s="6" t="s">
        <v>12</v>
      </c>
      <c r="F12" s="22">
        <v>26.3</v>
      </c>
      <c r="G12" s="25" t="s">
        <v>125</v>
      </c>
      <c r="H12" s="20">
        <v>1028</v>
      </c>
      <c r="I12" s="33"/>
      <c r="J12" s="19">
        <v>13725935330</v>
      </c>
      <c r="K12" s="38">
        <v>45231</v>
      </c>
      <c r="L12" s="39">
        <v>45961</v>
      </c>
      <c r="M12" s="19">
        <v>24</v>
      </c>
      <c r="N12" s="40" t="s">
        <v>112</v>
      </c>
      <c r="P12" s="37">
        <f t="shared" si="0"/>
        <v>39.0874524714829</v>
      </c>
    </row>
    <row r="13" ht="35" customHeight="1" spans="1:16">
      <c r="A13" s="23">
        <v>14</v>
      </c>
      <c r="B13" s="6" t="s">
        <v>126</v>
      </c>
      <c r="C13" s="6" t="s">
        <v>127</v>
      </c>
      <c r="D13" s="16" t="s">
        <v>40</v>
      </c>
      <c r="E13" s="6" t="s">
        <v>12</v>
      </c>
      <c r="F13" s="9">
        <v>71.5</v>
      </c>
      <c r="G13" s="8">
        <v>8373</v>
      </c>
      <c r="H13" s="17">
        <v>2791</v>
      </c>
      <c r="I13" s="33"/>
      <c r="J13" s="8">
        <v>13828097747</v>
      </c>
      <c r="K13" s="34">
        <v>45231</v>
      </c>
      <c r="L13" s="35">
        <v>45961</v>
      </c>
      <c r="M13" s="8">
        <v>24</v>
      </c>
      <c r="N13" s="36" t="s">
        <v>104</v>
      </c>
      <c r="P13" s="37">
        <f t="shared" si="0"/>
        <v>39.034965034965</v>
      </c>
    </row>
    <row r="14" ht="35" customHeight="1" spans="1:16">
      <c r="A14" s="21">
        <v>15</v>
      </c>
      <c r="B14" s="6" t="s">
        <v>128</v>
      </c>
      <c r="C14" s="6" t="s">
        <v>129</v>
      </c>
      <c r="D14" s="16" t="s">
        <v>28</v>
      </c>
      <c r="E14" s="6" t="s">
        <v>12</v>
      </c>
      <c r="F14" s="22">
        <v>26.3</v>
      </c>
      <c r="G14" s="19">
        <v>3084</v>
      </c>
      <c r="H14" s="20">
        <v>1028</v>
      </c>
      <c r="I14" s="33"/>
      <c r="J14" s="19">
        <v>13066256498</v>
      </c>
      <c r="K14" s="38">
        <v>45231</v>
      </c>
      <c r="L14" s="39">
        <v>45961</v>
      </c>
      <c r="M14" s="19">
        <v>24</v>
      </c>
      <c r="N14" s="40" t="s">
        <v>104</v>
      </c>
      <c r="P14" s="37">
        <f t="shared" si="0"/>
        <v>39.0874524714829</v>
      </c>
    </row>
    <row r="15" ht="35" customHeight="1" spans="1:16">
      <c r="A15" s="23">
        <v>16</v>
      </c>
      <c r="B15" s="6" t="s">
        <v>123</v>
      </c>
      <c r="C15" s="6" t="s">
        <v>130</v>
      </c>
      <c r="D15" s="16" t="s">
        <v>41</v>
      </c>
      <c r="E15" s="6" t="s">
        <v>12</v>
      </c>
      <c r="F15" s="9">
        <v>32.9</v>
      </c>
      <c r="G15" s="8">
        <v>3855</v>
      </c>
      <c r="H15" s="17">
        <v>1285</v>
      </c>
      <c r="I15" s="33"/>
      <c r="J15" s="8">
        <v>15819758318</v>
      </c>
      <c r="K15" s="34">
        <v>45231</v>
      </c>
      <c r="L15" s="35">
        <v>45961</v>
      </c>
      <c r="M15" s="8">
        <v>24</v>
      </c>
      <c r="N15" s="36" t="s">
        <v>104</v>
      </c>
      <c r="P15" s="37">
        <f t="shared" si="0"/>
        <v>39.0577507598784</v>
      </c>
    </row>
    <row r="16" ht="35" customHeight="1" spans="1:16">
      <c r="A16" s="21">
        <v>54</v>
      </c>
      <c r="B16" s="6" t="s">
        <v>131</v>
      </c>
      <c r="C16" s="6" t="s">
        <v>132</v>
      </c>
      <c r="D16" s="26" t="s">
        <v>42</v>
      </c>
      <c r="E16" s="6" t="s">
        <v>43</v>
      </c>
      <c r="F16" s="19">
        <v>230</v>
      </c>
      <c r="G16" s="19">
        <v>2076</v>
      </c>
      <c r="H16" s="20">
        <v>692</v>
      </c>
      <c r="I16" s="33"/>
      <c r="J16" s="19">
        <v>13828090693</v>
      </c>
      <c r="K16" s="38">
        <v>45231</v>
      </c>
      <c r="L16" s="39">
        <v>45961</v>
      </c>
      <c r="M16" s="19">
        <v>24</v>
      </c>
      <c r="N16" s="41" t="s">
        <v>104</v>
      </c>
      <c r="P16" s="37">
        <f t="shared" si="0"/>
        <v>3.00869565217391</v>
      </c>
    </row>
    <row r="17" ht="27" spans="2:16">
      <c r="B17" s="27" t="s">
        <v>133</v>
      </c>
      <c r="C17" s="27"/>
      <c r="D17" s="27" t="s">
        <v>14</v>
      </c>
      <c r="E17" s="27" t="s">
        <v>12</v>
      </c>
      <c r="F17" s="27">
        <v>29.7</v>
      </c>
      <c r="G17" s="27"/>
      <c r="H17" s="27">
        <v>891</v>
      </c>
      <c r="I17" s="27"/>
      <c r="J17" s="27"/>
      <c r="K17" s="27"/>
      <c r="L17" s="27"/>
      <c r="M17" s="27"/>
      <c r="N17" s="27"/>
      <c r="P17" s="37">
        <f t="shared" si="0"/>
        <v>30</v>
      </c>
    </row>
    <row r="18" ht="77" customHeight="1" spans="4:10">
      <c r="D18" s="28" t="s">
        <v>134</v>
      </c>
      <c r="E18" s="28" t="s">
        <v>135</v>
      </c>
      <c r="F18">
        <v>121.6</v>
      </c>
      <c r="G18">
        <v>100</v>
      </c>
      <c r="H18">
        <f>SUM(H2:H17)</f>
        <v>31368</v>
      </c>
      <c r="J18">
        <f>F19-F18</f>
        <v>1059.88</v>
      </c>
    </row>
    <row r="19" spans="6:6">
      <c r="F19">
        <f>SUM(F2:F18)</f>
        <v>1181.48</v>
      </c>
    </row>
  </sheetData>
  <mergeCells count="2">
    <mergeCell ref="H1:I1"/>
    <mergeCell ref="K1:M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C25" sqref="C25"/>
    </sheetView>
  </sheetViews>
  <sheetFormatPr defaultColWidth="9" defaultRowHeight="12.75" outlineLevelCol="4"/>
  <cols>
    <col min="1" max="1" width="9" style="1"/>
    <col min="2" max="2" width="29.75" style="1" customWidth="1"/>
    <col min="3" max="3" width="37" style="1" customWidth="1"/>
    <col min="4" max="4" width="18.5" style="1" customWidth="1"/>
    <col min="5" max="5" width="16.125" style="1" customWidth="1"/>
    <col min="6" max="16384" width="9" style="1"/>
  </cols>
  <sheetData>
    <row r="1" ht="36" customHeight="1" spans="1:5">
      <c r="A1" s="2" t="s">
        <v>1</v>
      </c>
      <c r="B1" s="3" t="s">
        <v>33</v>
      </c>
      <c r="C1" s="4" t="s">
        <v>2</v>
      </c>
      <c r="D1" s="3" t="s">
        <v>4</v>
      </c>
      <c r="E1" s="3" t="s">
        <v>34</v>
      </c>
    </row>
    <row r="2" ht="45" customHeight="1" spans="1:5">
      <c r="A2" s="5">
        <v>1</v>
      </c>
      <c r="B2" s="6" t="s">
        <v>39</v>
      </c>
      <c r="C2" s="6" t="s">
        <v>11</v>
      </c>
      <c r="D2" s="6" t="s">
        <v>12</v>
      </c>
      <c r="E2" s="7">
        <v>115.2</v>
      </c>
    </row>
    <row r="3" ht="45" customHeight="1" spans="1:5">
      <c r="A3" s="5">
        <v>2</v>
      </c>
      <c r="B3" s="6" t="s">
        <v>39</v>
      </c>
      <c r="C3" s="6" t="s">
        <v>13</v>
      </c>
      <c r="D3" s="6" t="s">
        <v>12</v>
      </c>
      <c r="E3" s="8">
        <v>35</v>
      </c>
    </row>
    <row r="4" ht="45" customHeight="1" spans="1:5">
      <c r="A4" s="5">
        <v>3</v>
      </c>
      <c r="B4" s="6" t="s">
        <v>39</v>
      </c>
      <c r="C4" s="6" t="s">
        <v>15</v>
      </c>
      <c r="D4" s="6" t="s">
        <v>12</v>
      </c>
      <c r="E4" s="9">
        <v>38.48</v>
      </c>
    </row>
    <row r="5" ht="45" customHeight="1" spans="1:5">
      <c r="A5" s="5">
        <v>4</v>
      </c>
      <c r="B5" s="6" t="s">
        <v>39</v>
      </c>
      <c r="C5" s="6" t="s">
        <v>18</v>
      </c>
      <c r="D5" s="6" t="s">
        <v>12</v>
      </c>
      <c r="E5" s="9">
        <v>29.7</v>
      </c>
    </row>
    <row r="6" ht="45" customHeight="1" spans="1:5">
      <c r="A6" s="5">
        <v>5</v>
      </c>
      <c r="B6" s="6" t="s">
        <v>39</v>
      </c>
      <c r="C6" s="6" t="s">
        <v>20</v>
      </c>
      <c r="D6" s="6" t="s">
        <v>12</v>
      </c>
      <c r="E6" s="9">
        <v>48</v>
      </c>
    </row>
    <row r="7" ht="45" customHeight="1" spans="1:5">
      <c r="A7" s="5">
        <v>6</v>
      </c>
      <c r="B7" s="6" t="s">
        <v>39</v>
      </c>
      <c r="C7" s="6" t="s">
        <v>21</v>
      </c>
      <c r="D7" s="6" t="s">
        <v>12</v>
      </c>
      <c r="E7" s="9">
        <v>122</v>
      </c>
    </row>
    <row r="8" ht="45" customHeight="1" spans="1:5">
      <c r="A8" s="5">
        <v>7</v>
      </c>
      <c r="B8" s="6" t="s">
        <v>39</v>
      </c>
      <c r="C8" s="6" t="s">
        <v>22</v>
      </c>
      <c r="D8" s="6" t="s">
        <v>12</v>
      </c>
      <c r="E8" s="9">
        <v>50</v>
      </c>
    </row>
    <row r="9" ht="45" customHeight="1" spans="1:5">
      <c r="A9" s="5">
        <v>8</v>
      </c>
      <c r="B9" s="6" t="s">
        <v>39</v>
      </c>
      <c r="C9" s="6" t="s">
        <v>23</v>
      </c>
      <c r="D9" s="6" t="s">
        <v>12</v>
      </c>
      <c r="E9" s="9">
        <v>76.2</v>
      </c>
    </row>
    <row r="10" ht="45" customHeight="1" spans="1:5">
      <c r="A10" s="5">
        <v>9</v>
      </c>
      <c r="B10" s="6" t="s">
        <v>39</v>
      </c>
      <c r="C10" s="6" t="s">
        <v>24</v>
      </c>
      <c r="D10" s="6" t="s">
        <v>12</v>
      </c>
      <c r="E10" s="9">
        <v>50</v>
      </c>
    </row>
    <row r="11" ht="45" customHeight="1" spans="1:5">
      <c r="A11" s="5">
        <v>10</v>
      </c>
      <c r="B11" s="6" t="s">
        <v>39</v>
      </c>
      <c r="C11" s="6" t="s">
        <v>25</v>
      </c>
      <c r="D11" s="6" t="s">
        <v>12</v>
      </c>
      <c r="E11" s="9">
        <v>78.6</v>
      </c>
    </row>
    <row r="12" ht="45" customHeight="1" spans="1:5">
      <c r="A12" s="5">
        <v>11</v>
      </c>
      <c r="B12" s="6" t="s">
        <v>39</v>
      </c>
      <c r="C12" s="6" t="s">
        <v>26</v>
      </c>
      <c r="D12" s="6" t="s">
        <v>12</v>
      </c>
      <c r="E12" s="9">
        <v>26.3</v>
      </c>
    </row>
    <row r="13" ht="45" customHeight="1" spans="1:5">
      <c r="A13" s="5">
        <v>12</v>
      </c>
      <c r="B13" s="6" t="s">
        <v>39</v>
      </c>
      <c r="C13" s="6" t="s">
        <v>40</v>
      </c>
      <c r="D13" s="6" t="s">
        <v>12</v>
      </c>
      <c r="E13" s="9">
        <v>71.5</v>
      </c>
    </row>
    <row r="14" ht="45" customHeight="1" spans="1:5">
      <c r="A14" s="5">
        <v>13</v>
      </c>
      <c r="B14" s="6" t="s">
        <v>39</v>
      </c>
      <c r="C14" s="6" t="s">
        <v>28</v>
      </c>
      <c r="D14" s="6" t="s">
        <v>12</v>
      </c>
      <c r="E14" s="9">
        <v>26.3</v>
      </c>
    </row>
    <row r="15" ht="45" customHeight="1" spans="1:5">
      <c r="A15" s="5">
        <v>14</v>
      </c>
      <c r="B15" s="6" t="s">
        <v>39</v>
      </c>
      <c r="C15" s="6" t="s">
        <v>41</v>
      </c>
      <c r="D15" s="6" t="s">
        <v>12</v>
      </c>
      <c r="E15" s="9">
        <v>32.9</v>
      </c>
    </row>
    <row r="16" ht="45" customHeight="1" spans="1:5">
      <c r="A16" s="5">
        <v>15</v>
      </c>
      <c r="B16" s="6" t="s">
        <v>39</v>
      </c>
      <c r="C16" s="10" t="s">
        <v>42</v>
      </c>
      <c r="D16" s="6" t="s">
        <v>43</v>
      </c>
      <c r="E16" s="8">
        <v>230</v>
      </c>
    </row>
    <row r="17" s="1" customFormat="1" ht="45" customHeight="1" spans="1:5">
      <c r="A17" s="5">
        <v>16</v>
      </c>
      <c r="B17" s="6" t="s">
        <v>39</v>
      </c>
      <c r="C17" s="11" t="s">
        <v>14</v>
      </c>
      <c r="D17" s="11" t="s">
        <v>12</v>
      </c>
      <c r="E17" s="11">
        <v>29.7</v>
      </c>
    </row>
    <row r="18" s="1" customFormat="1" ht="45" customHeight="1" spans="1:5">
      <c r="A18" s="5">
        <v>17</v>
      </c>
      <c r="B18" s="6" t="s">
        <v>39</v>
      </c>
      <c r="C18" s="12" t="s">
        <v>92</v>
      </c>
      <c r="D18" s="12" t="s">
        <v>45</v>
      </c>
      <c r="E18" s="9">
        <v>121.6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价格表</vt:lpstr>
      <vt:lpstr>Sheet3</vt:lpstr>
      <vt:lpstr>装修情况介绍</vt:lpstr>
      <vt:lpstr>Sheet4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2025-08-27T09:03:00Z</dcterms:created>
  <dcterms:modified xsi:type="dcterms:W3CDTF">2025-10-24T08:36:16Z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2025-08-27T01:03:53Z</vt:filetime>
  </property>
  <property fmtid="{D5CDD505-2E9C-101B-9397-08002B2CF9AE}" pid="4" name="UsrData">
    <vt:lpwstr>68ae5975918830001fcc8337wl</vt:lpwstr>
  </property>
  <property fmtid="{D5CDD505-2E9C-101B-9397-08002B2CF9AE}" pid="5" name="ICV">
    <vt:lpwstr>2DD753F7D54248149E7DDE914414769C</vt:lpwstr>
  </property>
  <property fmtid="{D5CDD505-2E9C-101B-9397-08002B2CF9AE}" pid="6" name="KSOProductBuildVer">
    <vt:lpwstr>2052-11.8.2.12195</vt:lpwstr>
  </property>
</Properties>
</file>