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38" activeTab="4"/>
  </bookViews>
  <sheets>
    <sheet name="收支总表" sheetId="7" r:id="rId1"/>
    <sheet name="镇级基本支出" sheetId="2" r:id="rId2"/>
    <sheet name="自筹人员基本支出" sheetId="8" r:id="rId3"/>
    <sheet name="镇级自筹（不打印）" sheetId="15" state="hidden" r:id="rId4"/>
    <sheet name="镇级项目支出" sheetId="14" r:id="rId5"/>
    <sheet name="商品和服务支出（经济分类）" sheetId="16" r:id="rId6"/>
  </sheets>
  <definedNames>
    <definedName name="_xlnm._FilterDatabase" localSheetId="1" hidden="1">镇级基本支出!$L$1:$L$364</definedName>
    <definedName name="_xlnm._FilterDatabase" localSheetId="2" hidden="1">自筹人员基本支出!$H$1:$H$213</definedName>
    <definedName name="_xlnm._FilterDatabase" localSheetId="4" hidden="1">镇级项目支出!$D$1:$D$356</definedName>
    <definedName name="_xlnm._FilterDatabase" localSheetId="5" hidden="1">'商品和服务支出（经济分类）'!$A$1:$AD$64</definedName>
    <definedName name="_xlnm.Print_Area" localSheetId="0">收支总表!$A$1:$D$36</definedName>
    <definedName name="_xlnm.Print_Area" localSheetId="1">镇级基本支出!$A$1:$U$362</definedName>
    <definedName name="_xlnm.Print_Area" localSheetId="4">镇级项目支出!$A$1:$J$356</definedName>
    <definedName name="_xlnm.Print_Area" localSheetId="2">自筹人员基本支出!$A$1:$R$213</definedName>
    <definedName name="_xlnm.Print_Titles" localSheetId="1">镇级基本支出!$1:$5</definedName>
    <definedName name="_xlnm.Print_Titles" localSheetId="4">镇级项目支出!$1:$4</definedName>
    <definedName name="_xlnm.Print_Titles" localSheetId="2">自筹人员基本支出!$1:$5</definedName>
  </definedNames>
  <calcPr calcId="144525" fullPrecision="0" concurrentCalc="0"/>
</workbook>
</file>

<file path=xl/comments1.xml><?xml version="1.0" encoding="utf-8"?>
<comments xmlns="http://schemas.openxmlformats.org/spreadsheetml/2006/main">
  <authors>
    <author>HP</author>
    <author>Administrator</author>
  </authors>
  <commentList>
    <comment ref="G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营改增258万元</t>
        </r>
      </text>
    </comment>
    <comment ref="H7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营改增587万</t>
        </r>
      </text>
    </comment>
    <comment ref="G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其中国税2221万元，地税1463万元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Q161" authorId="0">
      <text>
        <r>
          <rPr>
            <sz val="9"/>
            <rFont val="宋体"/>
            <charset val="134"/>
          </rPr>
          <t>书记2万元，其他7000元。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K2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10400
</t>
        </r>
      </text>
    </comment>
  </commentList>
</comments>
</file>

<file path=xl/sharedStrings.xml><?xml version="1.0" encoding="utf-8"?>
<sst xmlns="http://schemas.openxmlformats.org/spreadsheetml/2006/main" count="2045" uniqueCount="591">
  <si>
    <t>恩平市良西镇2021年一般公共预算收支总表</t>
  </si>
  <si>
    <t>编制单位：良西镇财政所</t>
  </si>
  <si>
    <t>单位：万元</t>
  </si>
  <si>
    <t>收    入</t>
  </si>
  <si>
    <t>支    出</t>
  </si>
  <si>
    <t>预 算 项 目</t>
  </si>
  <si>
    <t>预 算 数</t>
  </si>
  <si>
    <t>2013年实绩</t>
  </si>
  <si>
    <t>2014年实绩</t>
  </si>
  <si>
    <t>2015年实绩</t>
  </si>
  <si>
    <t>2016年调整预算</t>
  </si>
  <si>
    <t>2016年实绩</t>
  </si>
  <si>
    <t>2017年预算</t>
  </si>
  <si>
    <t>税收收入</t>
  </si>
  <si>
    <t>一、一般公共服务支出</t>
  </si>
  <si>
    <t>增值税</t>
  </si>
  <si>
    <t>二、国防支出</t>
  </si>
  <si>
    <t>营业税</t>
  </si>
  <si>
    <t>三、公共安全支出</t>
  </si>
  <si>
    <t>企业所得税</t>
  </si>
  <si>
    <t>四、教育支出</t>
  </si>
  <si>
    <t>个人所得税</t>
  </si>
  <si>
    <t>五、科学技术支出</t>
  </si>
  <si>
    <t>资源税</t>
  </si>
  <si>
    <t>六、文化旅游体育与传媒支出</t>
  </si>
  <si>
    <t>城市维护建设税</t>
  </si>
  <si>
    <t>七、社会保障和就业支出</t>
  </si>
  <si>
    <t>房产税</t>
  </si>
  <si>
    <t>八、卫生健康支出</t>
  </si>
  <si>
    <t>印花税</t>
  </si>
  <si>
    <t>九、节能环保支出</t>
  </si>
  <si>
    <t>城镇土地使用税</t>
  </si>
  <si>
    <t>十、城乡社区支出</t>
  </si>
  <si>
    <t>土地增值税</t>
  </si>
  <si>
    <t>十一、农林水支出</t>
  </si>
  <si>
    <t>车船税</t>
  </si>
  <si>
    <t>十二、交通运输支出</t>
  </si>
  <si>
    <t>耕地占用税</t>
  </si>
  <si>
    <t>十三、资源勘探工业信息等支出</t>
  </si>
  <si>
    <t>契税</t>
  </si>
  <si>
    <t>十四、商业服务业等支出</t>
  </si>
  <si>
    <t xml:space="preserve">      环境保护税</t>
  </si>
  <si>
    <t>十五、金融支出</t>
  </si>
  <si>
    <t>非税收入</t>
  </si>
  <si>
    <t>十六、自然资源海洋气象等支出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</si>
  <si>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专项收入</t>
    </r>
  </si>
  <si>
    <t>专项收入</t>
  </si>
  <si>
    <t>十七、住房保障支出</t>
  </si>
  <si>
    <t>排污费收入</t>
  </si>
  <si>
    <t>行政事业性收费收入</t>
  </si>
  <si>
    <t>十八、粮油物资储备支出</t>
  </si>
  <si>
    <t>水资源费收入</t>
  </si>
  <si>
    <t>罚没收入</t>
  </si>
  <si>
    <t>十九、债务付息支出</t>
  </si>
  <si>
    <t>教育费附加收入</t>
  </si>
  <si>
    <t>国有资本经营收入</t>
  </si>
  <si>
    <t>价格调节基金</t>
  </si>
  <si>
    <r>
      <rPr>
        <sz val="12"/>
        <rFont val="宋体"/>
        <charset val="134"/>
      </rPr>
      <t>国有资源</t>
    </r>
    <r>
      <rPr>
        <sz val="12"/>
        <rFont val="宋体"/>
        <charset val="134"/>
      </rPr>
      <t>(资产)有偿使用收入</t>
    </r>
  </si>
  <si>
    <t>二十、其他支出</t>
  </si>
  <si>
    <t>地方教育附加收入</t>
  </si>
  <si>
    <t>其他收入</t>
  </si>
  <si>
    <t>二十一、预备费</t>
  </si>
  <si>
    <t>文化事业建设费收入</t>
  </si>
  <si>
    <t>残疾人就业保证金收入</t>
  </si>
  <si>
    <t>一般公共预算收入合计</t>
  </si>
  <si>
    <t>一般公共预算支出合计</t>
  </si>
  <si>
    <t>教育资金收入</t>
  </si>
  <si>
    <t>转移性收入</t>
  </si>
  <si>
    <t>转移性支出</t>
  </si>
  <si>
    <t>农田水利建设资金</t>
  </si>
  <si>
    <t>政府性基金预算收入</t>
  </si>
  <si>
    <t>体制上解支出</t>
  </si>
  <si>
    <t>育林基金收入</t>
  </si>
  <si>
    <t>高速公路征地结转其他收入</t>
  </si>
  <si>
    <t>镇级污水管网建设资金专项上解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</si>
  <si>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行政事业性收费收入</t>
    </r>
  </si>
  <si>
    <t>税务经费上解支出</t>
  </si>
  <si>
    <t>恒大项目市级分成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</si>
  <si>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罚没收入</t>
    </r>
  </si>
  <si>
    <t>支 出 总 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</si>
  <si>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国有资本经营收入</t>
    </r>
  </si>
  <si>
    <t>收 入 总 计</t>
  </si>
  <si>
    <t>年 终 结 余</t>
  </si>
  <si>
    <t>恩平市良西镇2021年基本支出计划明细表</t>
  </si>
  <si>
    <t>单位：元</t>
  </si>
  <si>
    <t>单位:元</t>
  </si>
  <si>
    <t>科目编码</t>
  </si>
  <si>
    <t>科目</t>
  </si>
  <si>
    <t>财政供养人数</t>
  </si>
  <si>
    <t>基本支出
预算合计</t>
  </si>
  <si>
    <t>基本支出</t>
  </si>
  <si>
    <t>备注</t>
  </si>
  <si>
    <t>合计</t>
  </si>
  <si>
    <t>公务员及机关工人</t>
  </si>
  <si>
    <t>事业人员</t>
  </si>
  <si>
    <t>工资福利支出</t>
  </si>
  <si>
    <t>其中:</t>
  </si>
  <si>
    <t>商品和服务支出</t>
  </si>
  <si>
    <t>对个人和家庭的补助</t>
  </si>
  <si>
    <t>对企事业单位的补贴</t>
  </si>
  <si>
    <t>小计</t>
  </si>
  <si>
    <t>在职</t>
  </si>
  <si>
    <t>离休</t>
  </si>
  <si>
    <t>退休</t>
  </si>
  <si>
    <t xml:space="preserve"> 工资奖金津补贴</t>
  </si>
  <si>
    <t xml:space="preserve"> 社会保障缴费</t>
  </si>
  <si>
    <t xml:space="preserve"> 住房公积金</t>
  </si>
  <si>
    <t xml:space="preserve"> 其他工资福利支出</t>
  </si>
  <si>
    <t>201</t>
  </si>
  <si>
    <t>一般公共服务支出</t>
  </si>
  <si>
    <t>01</t>
  </si>
  <si>
    <t>人大事务</t>
  </si>
  <si>
    <t>02</t>
  </si>
  <si>
    <t>政协事务</t>
  </si>
  <si>
    <t>03</t>
  </si>
  <si>
    <t>政府办公厅（室）及相关机构事务</t>
  </si>
  <si>
    <t>镇府</t>
  </si>
  <si>
    <t>恩城</t>
  </si>
  <si>
    <t>公共资源中心</t>
  </si>
  <si>
    <t>04</t>
  </si>
  <si>
    <t>发展与改革事务</t>
  </si>
  <si>
    <t>05</t>
  </si>
  <si>
    <t>统计信息事务</t>
  </si>
  <si>
    <t>06</t>
  </si>
  <si>
    <t>财政事务</t>
  </si>
  <si>
    <t>财政所</t>
  </si>
  <si>
    <t>07</t>
  </si>
  <si>
    <t>税收事务</t>
  </si>
  <si>
    <t>08</t>
  </si>
  <si>
    <t>审计事务</t>
  </si>
  <si>
    <t>09</t>
  </si>
  <si>
    <t>海关事务</t>
  </si>
  <si>
    <t>10</t>
  </si>
  <si>
    <t>人力资源事务</t>
  </si>
  <si>
    <t>11</t>
  </si>
  <si>
    <t>纪检监察事务</t>
  </si>
  <si>
    <t>13</t>
  </si>
  <si>
    <t>商贸事务</t>
  </si>
  <si>
    <t>14</t>
  </si>
  <si>
    <t>知识产权事务</t>
  </si>
  <si>
    <t>23</t>
  </si>
  <si>
    <t>民族事务</t>
  </si>
  <si>
    <t>25</t>
  </si>
  <si>
    <t>港澳台侨事务</t>
  </si>
  <si>
    <t>26</t>
  </si>
  <si>
    <t>档案事务</t>
  </si>
  <si>
    <t>28</t>
  </si>
  <si>
    <t>民主党派及工商联事务</t>
  </si>
  <si>
    <t>29</t>
  </si>
  <si>
    <t>群众团体事务</t>
  </si>
  <si>
    <t>31</t>
  </si>
  <si>
    <t>党委办公厅（室）及相关机构事务</t>
  </si>
  <si>
    <t>32</t>
  </si>
  <si>
    <t>组织事务</t>
  </si>
  <si>
    <t>33</t>
  </si>
  <si>
    <t>宣传事务</t>
  </si>
  <si>
    <t>34</t>
  </si>
  <si>
    <t>统战事务</t>
  </si>
  <si>
    <t>35</t>
  </si>
  <si>
    <t>对外联络事务</t>
  </si>
  <si>
    <t>36</t>
  </si>
  <si>
    <t>其他共产党事务支出</t>
  </si>
  <si>
    <t>网信事务</t>
  </si>
  <si>
    <t>市场监督管理事务</t>
  </si>
  <si>
    <t>99</t>
  </si>
  <si>
    <t>其他一般公共服务支出</t>
  </si>
  <si>
    <t>203</t>
  </si>
  <si>
    <t>国防支出</t>
  </si>
  <si>
    <t>现役部队</t>
  </si>
  <si>
    <t>国防科研事业</t>
  </si>
  <si>
    <t>专项工程</t>
  </si>
  <si>
    <t>国防动员</t>
  </si>
  <si>
    <t>其他国防支出</t>
  </si>
  <si>
    <t>204</t>
  </si>
  <si>
    <t>公共安全支出</t>
  </si>
  <si>
    <t>武装警察部队</t>
  </si>
  <si>
    <t>公安</t>
  </si>
  <si>
    <t>派出所</t>
  </si>
  <si>
    <t>公安局值勤岗位补贴</t>
  </si>
  <si>
    <t>国家安全</t>
  </si>
  <si>
    <t>检察</t>
  </si>
  <si>
    <t>法院</t>
  </si>
  <si>
    <t>司法</t>
  </si>
  <si>
    <t>司法所</t>
  </si>
  <si>
    <t>监狱</t>
  </si>
  <si>
    <t>强制隔离戒毒</t>
  </si>
  <si>
    <t>国家保密</t>
  </si>
  <si>
    <t>缉私警察</t>
  </si>
  <si>
    <t>海警</t>
  </si>
  <si>
    <t>其他公共安全支出</t>
  </si>
  <si>
    <t>205</t>
  </si>
  <si>
    <t>教育支出</t>
  </si>
  <si>
    <t>教育管理事务</t>
  </si>
  <si>
    <t>普通教育</t>
  </si>
  <si>
    <t>小学教育</t>
  </si>
  <si>
    <t xml:space="preserve">  中心小学</t>
  </si>
  <si>
    <t>初中教育</t>
  </si>
  <si>
    <t>良西中学</t>
  </si>
  <si>
    <t>初中</t>
  </si>
  <si>
    <t>高中教育</t>
  </si>
  <si>
    <t>高中</t>
  </si>
  <si>
    <t>职业教育</t>
  </si>
  <si>
    <t>成人教育</t>
  </si>
  <si>
    <t>广播电视教育</t>
  </si>
  <si>
    <t>留学教育</t>
  </si>
  <si>
    <t>特殊教育</t>
  </si>
  <si>
    <t>进修及培训</t>
  </si>
  <si>
    <t>教育费附加安排的支出</t>
  </si>
  <si>
    <t>其他教育支出</t>
  </si>
  <si>
    <t>206</t>
  </si>
  <si>
    <t>科学技术支出</t>
  </si>
  <si>
    <t>科学技术管理事务</t>
  </si>
  <si>
    <t>基础研究</t>
  </si>
  <si>
    <t>应用研究</t>
  </si>
  <si>
    <t>技术研究与开发</t>
  </si>
  <si>
    <t>科技条件与服务</t>
  </si>
  <si>
    <t>社会科学</t>
  </si>
  <si>
    <t>科学技术普及</t>
  </si>
  <si>
    <t>科技交流与合作</t>
  </si>
  <si>
    <t>科技重大项目</t>
  </si>
  <si>
    <t>其他科学技术支出</t>
  </si>
  <si>
    <t>207</t>
  </si>
  <si>
    <t>文化旅游体育与传媒支出</t>
  </si>
  <si>
    <t>文化和旅游</t>
  </si>
  <si>
    <t xml:space="preserve">       文化站</t>
  </si>
  <si>
    <t>文化</t>
  </si>
  <si>
    <t>文物</t>
  </si>
  <si>
    <t>体育</t>
  </si>
  <si>
    <t>新闻出版电影</t>
  </si>
  <si>
    <t>广播电视</t>
  </si>
  <si>
    <t>其他文化旅游体育与传媒支出</t>
  </si>
  <si>
    <t>208</t>
  </si>
  <si>
    <t>社会保障和就业支出</t>
  </si>
  <si>
    <t>人力资源和社会保障管理事务</t>
  </si>
  <si>
    <t>民政管理事务</t>
  </si>
  <si>
    <t>补充全国社会保障基金</t>
  </si>
  <si>
    <t>行政事业单位养老支出</t>
  </si>
  <si>
    <t>机关单位退休人员补差</t>
  </si>
  <si>
    <t>行政单位离休</t>
  </si>
  <si>
    <t>事业单位离休</t>
  </si>
  <si>
    <t>行政单位离退休（三大节日补贴）</t>
  </si>
  <si>
    <t>事业单位离退休（三大节日补贴）</t>
  </si>
  <si>
    <t>事业</t>
  </si>
  <si>
    <t>教育事业单位离退休</t>
  </si>
  <si>
    <t>教育</t>
  </si>
  <si>
    <t>农业事业单位离退休</t>
  </si>
  <si>
    <t>农业</t>
  </si>
  <si>
    <t>其他事业单位离退休（包括社服、文体、广播站）</t>
  </si>
  <si>
    <t>行政单位离退休（住房维修基金）</t>
  </si>
  <si>
    <t>事业单位离退休（住房维修基金）</t>
  </si>
  <si>
    <t>机关事业单位基本养老保险缴费支出</t>
  </si>
  <si>
    <t>良西社服</t>
  </si>
  <si>
    <t>良西镇镇人民政府</t>
  </si>
  <si>
    <t>良西镇财政所</t>
  </si>
  <si>
    <t>良西司法所</t>
  </si>
  <si>
    <t>良西派出所</t>
  </si>
  <si>
    <t>良西镇公共服务中心</t>
  </si>
  <si>
    <t>良西镇农业服务中心</t>
  </si>
  <si>
    <t xml:space="preserve">   良西自然资源所</t>
  </si>
  <si>
    <t>良西镇文体服务中心</t>
  </si>
  <si>
    <t>良西镇中心小学</t>
  </si>
  <si>
    <t>机关事业单位职业年金缴费支出</t>
  </si>
  <si>
    <t>企业改革补助</t>
  </si>
  <si>
    <t>就业补助</t>
  </si>
  <si>
    <t>抚恤</t>
  </si>
  <si>
    <t>各镇重点优抚对象(45人）</t>
  </si>
  <si>
    <t>参战人员养老保险困难补助（10人）</t>
  </si>
  <si>
    <t>退役安置</t>
  </si>
  <si>
    <t>烈军属优待金支出（30人）</t>
  </si>
  <si>
    <t>社会福利</t>
  </si>
  <si>
    <t>残疾人事业</t>
  </si>
  <si>
    <t>16</t>
  </si>
  <si>
    <t>红十字事业</t>
  </si>
  <si>
    <t>19</t>
  </si>
  <si>
    <t>最低生活保障</t>
  </si>
  <si>
    <t>20</t>
  </si>
  <si>
    <t>临时救助</t>
  </si>
  <si>
    <t>21</t>
  </si>
  <si>
    <t>特困人员救助供养</t>
  </si>
  <si>
    <t>农村五保对象生活补助</t>
  </si>
  <si>
    <t>24</t>
  </si>
  <si>
    <t>补充道路交通事故社会救助基金</t>
  </si>
  <si>
    <t>其他生活救助</t>
  </si>
  <si>
    <t>横陂</t>
  </si>
  <si>
    <t>财政对基本养老保险基金的补助</t>
  </si>
  <si>
    <t>财政对城乡居民基本养老保险基金的补助</t>
  </si>
  <si>
    <t>基础养老金（3912人）</t>
  </si>
  <si>
    <t>缴费补助（5425人）</t>
  </si>
  <si>
    <t>抚恤金（200人）</t>
  </si>
  <si>
    <t>个人缴费补助（特殊人群）（700人）</t>
  </si>
  <si>
    <t>财政对其他基本养老保险基金的补助(被征地农民养老补助)</t>
  </si>
  <si>
    <t>财政对其他社会保险基金的补助</t>
  </si>
  <si>
    <t>退役军人管理事务</t>
  </si>
  <si>
    <t>30</t>
  </si>
  <si>
    <t>财政代缴社会保险费支出</t>
  </si>
  <si>
    <t>其他社会保障和就业支出</t>
  </si>
  <si>
    <t xml:space="preserve">   社会综合服务中心</t>
  </si>
  <si>
    <t>210</t>
  </si>
  <si>
    <t>卫生健康支出</t>
  </si>
  <si>
    <t>卫生健康管理事务</t>
  </si>
  <si>
    <t>公立医院</t>
  </si>
  <si>
    <t>基层医疗卫生机构</t>
  </si>
  <si>
    <t>赤脚医生和接生员生活补助</t>
  </si>
  <si>
    <t>公共卫生</t>
  </si>
  <si>
    <t>中医药</t>
  </si>
  <si>
    <t>计划生育事务</t>
  </si>
  <si>
    <t>行政事业单位医疗</t>
  </si>
  <si>
    <t>财政供养人员参加医疗保险补助</t>
  </si>
  <si>
    <t>在职人员参保</t>
  </si>
  <si>
    <t>在职医保</t>
  </si>
  <si>
    <t>大槐</t>
  </si>
  <si>
    <t>国土所</t>
  </si>
  <si>
    <t>公共服务中心</t>
  </si>
  <si>
    <t>农业综合服务中心</t>
  </si>
  <si>
    <t>社服</t>
  </si>
  <si>
    <t>小学</t>
  </si>
  <si>
    <t>退休人员参保</t>
  </si>
  <si>
    <t xml:space="preserve">               镇府</t>
  </si>
  <si>
    <t>退休医保</t>
  </si>
  <si>
    <t xml:space="preserve">               教办</t>
  </si>
  <si>
    <t xml:space="preserve">               农业</t>
  </si>
  <si>
    <t xml:space="preserve">               其他</t>
  </si>
  <si>
    <t>公务员医疗补助</t>
  </si>
  <si>
    <t xml:space="preserve">  在职人员</t>
  </si>
  <si>
    <t>财政供养人员参加工伤保险补助</t>
  </si>
  <si>
    <t>工伤</t>
  </si>
  <si>
    <t>财政供养人员参加生育保险补助</t>
  </si>
  <si>
    <t>生育</t>
  </si>
  <si>
    <t>财政对基本医疗保险基金的补助</t>
  </si>
  <si>
    <t>财政对城乡居民基本医疗保险补助（ 市镇各分担50%）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</si>
  <si>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3</t>
    </r>
  </si>
  <si>
    <t>医疗救助</t>
  </si>
  <si>
    <t xml:space="preserve">    低保人员医疗救助 （16%）</t>
  </si>
  <si>
    <t>优抚对象医疗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</si>
  <si>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5</t>
    </r>
  </si>
  <si>
    <t>医疗保障管理事务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</si>
  <si>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6</t>
    </r>
  </si>
  <si>
    <t>老龄卫生健康事务</t>
  </si>
  <si>
    <t>其他医疗卫生与计划生育支出</t>
  </si>
  <si>
    <t>211</t>
  </si>
  <si>
    <t>节能环保支出</t>
  </si>
  <si>
    <t>环境保护管理事务</t>
  </si>
  <si>
    <t>环境监测与监察</t>
  </si>
  <si>
    <t>污染防治</t>
  </si>
  <si>
    <t>自然生态保护</t>
  </si>
  <si>
    <t>天然林保护</t>
  </si>
  <si>
    <t>退耕还林还草</t>
  </si>
  <si>
    <t>风沙荒漠治理</t>
  </si>
  <si>
    <t>退牧还草</t>
  </si>
  <si>
    <t>已垦草原退耕还草</t>
  </si>
  <si>
    <t>能源节约利用</t>
  </si>
  <si>
    <t>污染减排</t>
  </si>
  <si>
    <t>12</t>
  </si>
  <si>
    <t>可再生能源</t>
  </si>
  <si>
    <t>循环经济</t>
  </si>
  <si>
    <t>能源管理事务</t>
  </si>
  <si>
    <t>其他节能环保支出</t>
  </si>
  <si>
    <t>212</t>
  </si>
  <si>
    <t>城乡社区支出</t>
  </si>
  <si>
    <t>城乡社区管理事务</t>
  </si>
  <si>
    <t>城乡社区规划与管理</t>
  </si>
  <si>
    <t>城乡社区公共设施</t>
  </si>
  <si>
    <t>城乡社区环境卫生</t>
  </si>
  <si>
    <t>建设市场管理与监督</t>
  </si>
  <si>
    <t>其他城乡社区支出</t>
  </si>
  <si>
    <t>213</t>
  </si>
  <si>
    <t>农林水支出</t>
  </si>
  <si>
    <t>农业农村</t>
  </si>
  <si>
    <t>各镇防治员</t>
  </si>
  <si>
    <t>林业和草原</t>
  </si>
  <si>
    <t>水利</t>
  </si>
  <si>
    <t>扶贫</t>
  </si>
  <si>
    <t>居务监督委员补助</t>
  </si>
  <si>
    <t>村务监督委员补助</t>
  </si>
  <si>
    <t>农村综合改革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</si>
  <si>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8</t>
    </r>
  </si>
  <si>
    <t>普惠金融发展支出</t>
  </si>
  <si>
    <r>
      <rPr>
        <sz val="12"/>
        <rFont val="宋体"/>
        <charset val="134"/>
      </rPr>
      <t>09</t>
    </r>
  </si>
  <si>
    <t>目标价格补贴</t>
  </si>
  <si>
    <t>其他农林水支出</t>
  </si>
  <si>
    <t>214</t>
  </si>
  <si>
    <t>交通运输支出</t>
  </si>
  <si>
    <t>公路水路运输</t>
  </si>
  <si>
    <t>铁路运输</t>
  </si>
  <si>
    <t>民用航空运输</t>
  </si>
  <si>
    <t>成品油价格改革对交通运输的补贴</t>
  </si>
  <si>
    <t>邮政业支出</t>
  </si>
  <si>
    <t>车辆购置税支出</t>
  </si>
  <si>
    <t>其他交通运输支出</t>
  </si>
  <si>
    <t>215</t>
  </si>
  <si>
    <t>资源勘探工业信息等支出</t>
  </si>
  <si>
    <t>资源勘探开发</t>
  </si>
  <si>
    <t>制造业</t>
  </si>
  <si>
    <t>建筑业</t>
  </si>
  <si>
    <t>工业和信息产业监管</t>
  </si>
  <si>
    <t>国有资产监管</t>
  </si>
  <si>
    <t>支持中小企业发展和管理支出</t>
  </si>
  <si>
    <t>其他资源勘探工业信息等支出</t>
  </si>
  <si>
    <t>216</t>
  </si>
  <si>
    <t>商业服务业等支出</t>
  </si>
  <si>
    <t>商业流通事务</t>
  </si>
  <si>
    <t>涉外发展服务支出</t>
  </si>
  <si>
    <t>其他商业服务业等事务支出</t>
  </si>
  <si>
    <t>217</t>
  </si>
  <si>
    <t>金融支出</t>
  </si>
  <si>
    <t>金融部门行政支出</t>
  </si>
  <si>
    <t>金融部门监管支出</t>
  </si>
  <si>
    <t>金融发展支出</t>
  </si>
  <si>
    <t>金融调控支出</t>
  </si>
  <si>
    <t>其他金融支出</t>
  </si>
  <si>
    <t>220</t>
  </si>
  <si>
    <t>自然资源海洋气象等支出</t>
  </si>
  <si>
    <t>自然资源事务</t>
  </si>
  <si>
    <t>国土</t>
  </si>
  <si>
    <t>气象事务</t>
  </si>
  <si>
    <t>其他自然资源海洋气象等支出</t>
  </si>
  <si>
    <t>221</t>
  </si>
  <si>
    <t>住房保障支出</t>
  </si>
  <si>
    <t>保障性安居工程支出</t>
  </si>
  <si>
    <t>住房改革支出</t>
  </si>
  <si>
    <t>住房公积金</t>
  </si>
  <si>
    <t>公积金</t>
  </si>
  <si>
    <t>农综</t>
  </si>
  <si>
    <t>城乡社区住宅</t>
  </si>
  <si>
    <t>222</t>
  </si>
  <si>
    <t>粮油物资储备支出</t>
  </si>
  <si>
    <t>粮油事务</t>
  </si>
  <si>
    <t>物资事务</t>
  </si>
  <si>
    <t>能源储备</t>
  </si>
  <si>
    <t>粮油储备</t>
  </si>
  <si>
    <t>重要商品储备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</si>
  <si>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29</t>
    </r>
  </si>
  <si>
    <t>其他支出</t>
  </si>
  <si>
    <t>注：科目明细到单位</t>
  </si>
  <si>
    <t>恩平市良西镇2021年自筹人员基本支出计划明细表</t>
  </si>
  <si>
    <t>编制单位：</t>
  </si>
  <si>
    <t>科目及单位</t>
  </si>
  <si>
    <t>市编委核定自筹</t>
  </si>
  <si>
    <t>基本支出总计</t>
  </si>
  <si>
    <t>其中</t>
  </si>
  <si>
    <t>年终绩效考核奖金</t>
  </si>
  <si>
    <t>备注（说明）</t>
  </si>
  <si>
    <t>备注：可以根据各镇支出实际，在科目下增减项目，注意调整公式。打印时，可以隐藏没数据的行。</t>
  </si>
  <si>
    <t>合 计</t>
  </si>
  <si>
    <t>公务员</t>
  </si>
  <si>
    <t>事业    人员</t>
  </si>
  <si>
    <t>政府雇员</t>
  </si>
  <si>
    <t>临聘人员</t>
  </si>
  <si>
    <t>进修及培训（党校）</t>
  </si>
  <si>
    <t>社会保障和就业</t>
  </si>
  <si>
    <t>27</t>
  </si>
  <si>
    <t>村委会及企业退休干部退休费</t>
  </si>
  <si>
    <t>退耕还林</t>
  </si>
  <si>
    <t>各村居委会干部工资补贴</t>
  </si>
  <si>
    <t>村社区干部工资组织部发放，镇负责支部书记补贴250元每月</t>
  </si>
  <si>
    <t>村小组村长、妇女小组长补贴</t>
  </si>
  <si>
    <t>村长500元/年及妇女小组长180元/年</t>
  </si>
  <si>
    <t>其他商业服务业等支出</t>
  </si>
  <si>
    <t>229</t>
  </si>
  <si>
    <r>
      <rPr>
        <b/>
        <sz val="22"/>
        <rFont val="宋体"/>
        <charset val="134"/>
      </rPr>
      <t>恩平市201</t>
    </r>
    <r>
      <rPr>
        <b/>
        <sz val="22"/>
        <rFont val="宋体"/>
        <charset val="134"/>
      </rPr>
      <t>8年自筹人员基本支出计划明细表（镇级）</t>
    </r>
  </si>
  <si>
    <t>编制单位：恩平市财政局</t>
  </si>
  <si>
    <t>15</t>
  </si>
  <si>
    <t>工商行政管理事务</t>
  </si>
  <si>
    <t>17</t>
  </si>
  <si>
    <t>质量技术监督与检验检疫事务</t>
  </si>
  <si>
    <t>宗教事务</t>
  </si>
  <si>
    <t>武装警察</t>
  </si>
  <si>
    <t>六、文化体育与传媒支出</t>
  </si>
  <si>
    <t>新闻出版广播影视</t>
  </si>
  <si>
    <t>其他文化体育与传媒支出</t>
  </si>
  <si>
    <t>七、社会保障和就业</t>
  </si>
  <si>
    <t>行政事业单位离退休</t>
  </si>
  <si>
    <t>自然灾害生活救助</t>
  </si>
  <si>
    <t>八、医疗卫生与计划生育支出</t>
  </si>
  <si>
    <t>医疗卫生与计划生育管理事务</t>
  </si>
  <si>
    <t>食品和药品监督管理事务</t>
  </si>
  <si>
    <t>林业</t>
  </si>
  <si>
    <t>南水北调</t>
  </si>
  <si>
    <t>农业综合开发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</si>
  <si>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9</t>
    </r>
  </si>
  <si>
    <t>十三、资源勘探信息等支出</t>
  </si>
  <si>
    <t>安全生产监管</t>
  </si>
  <si>
    <t>其他资源勘探信息等支出</t>
  </si>
  <si>
    <t>旅游业管理与服务支出</t>
  </si>
  <si>
    <t>十六、国土海洋气象等支出</t>
  </si>
  <si>
    <t>国土资源事务</t>
  </si>
  <si>
    <t>海洋管理事务</t>
  </si>
  <si>
    <t>测绘事务</t>
  </si>
  <si>
    <t>地震事务</t>
  </si>
  <si>
    <t>其他国土海洋气象等支出</t>
  </si>
  <si>
    <t>十九、其他支出</t>
  </si>
  <si>
    <t>恩平市良西镇2021年项目支出明细表（镇级）</t>
  </si>
  <si>
    <t>科  目</t>
  </si>
  <si>
    <t>项目名称</t>
  </si>
  <si>
    <t>支出预算</t>
  </si>
  <si>
    <t>备  注</t>
  </si>
  <si>
    <t>其他资本性支出（基本建设支出）</t>
  </si>
  <si>
    <t>其他专项支出</t>
  </si>
  <si>
    <t>上年结转支出</t>
  </si>
  <si>
    <t>上级追加支出</t>
  </si>
  <si>
    <t>人大事务经费</t>
  </si>
  <si>
    <t>财政事务（防范及处置非法集资）经费</t>
  </si>
  <si>
    <t>纪检经费</t>
  </si>
  <si>
    <t>工青妇等基层建设经费</t>
  </si>
  <si>
    <t>党建工作经费</t>
  </si>
  <si>
    <t>宣传工作经费</t>
  </si>
  <si>
    <t>统战及侨联经费</t>
  </si>
  <si>
    <t>市场监督管理经费</t>
  </si>
  <si>
    <t>征兵及演练工作经费</t>
  </si>
  <si>
    <t xml:space="preserve"> 公安局</t>
  </si>
  <si>
    <t>“邑门式”行政服务改革经费（镇级）</t>
  </si>
  <si>
    <t>与市5：5分担</t>
  </si>
  <si>
    <t>公共安全视频监控系统“十三五”规划工程</t>
  </si>
  <si>
    <t>与市8：2分担</t>
  </si>
  <si>
    <t>良西镇公益创投项目</t>
  </si>
  <si>
    <t>与市政法委4:6分担</t>
  </si>
  <si>
    <t>镇（街）专职人民调解员经费</t>
  </si>
  <si>
    <t>综治信访维稳（防范邪教、防范网络电信诈骗）</t>
  </si>
  <si>
    <t>扫黑除恶专项经费</t>
  </si>
  <si>
    <t>禁毒工作经费</t>
  </si>
  <si>
    <t>综合行政执法</t>
  </si>
  <si>
    <t>安全生产（消防、三防）经费</t>
  </si>
  <si>
    <t>教育项目支出</t>
  </si>
  <si>
    <t>科学事务经费</t>
  </si>
  <si>
    <t>农村电影放映经费</t>
  </si>
  <si>
    <t>农村文体协管员补助资金</t>
  </si>
  <si>
    <t>文化（扫黄打非）经费</t>
  </si>
  <si>
    <t>旅游工作经费</t>
  </si>
  <si>
    <t>乡镇（公社）老放映员工作年限补助</t>
  </si>
  <si>
    <t>良西自助图书馆日常运行经费</t>
  </si>
  <si>
    <t>抚恤救济经费</t>
  </si>
  <si>
    <t>孤儿补助（散居孤儿1人，镇负担348元/人/月）</t>
  </si>
  <si>
    <t>免收殡葬基本服务费用</t>
  </si>
  <si>
    <t>高龄老人生活补助</t>
  </si>
  <si>
    <t>最低生活保障（655人）</t>
  </si>
  <si>
    <t>临时救济</t>
  </si>
  <si>
    <t>特困人员供养</t>
  </si>
  <si>
    <t>恩平市严重精神障碍患者有奖监护资金</t>
  </si>
  <si>
    <t>水质监测经费</t>
  </si>
  <si>
    <t>农村计生节育奖励</t>
  </si>
  <si>
    <t>农村部分计生家庭奖励</t>
  </si>
  <si>
    <t>城镇独生子女父母奖励金</t>
  </si>
  <si>
    <t>计生家庭特别扶助金</t>
  </si>
  <si>
    <t>环境治理经费</t>
  </si>
  <si>
    <t>公共设施建设经费</t>
  </si>
  <si>
    <t>垃圾运营经费</t>
  </si>
  <si>
    <t>救灾复产</t>
  </si>
  <si>
    <t>农村三资工作费用</t>
  </si>
  <si>
    <t>农产品质量安全工作费用</t>
  </si>
  <si>
    <t>森林防火</t>
  </si>
  <si>
    <t>水利建设(河长制）经费</t>
  </si>
  <si>
    <t>基层组织保障经费（社区干部工作补贴）</t>
  </si>
  <si>
    <t>党组织书记增资部分，与市5：5比例</t>
  </si>
  <si>
    <t>美丽乡村建设资金</t>
  </si>
  <si>
    <t>农业设施建设资金</t>
  </si>
  <si>
    <t>乡村振兴项目资金</t>
  </si>
  <si>
    <t>镇级农村公路建设和养护费</t>
  </si>
  <si>
    <t>预备费</t>
  </si>
  <si>
    <t>一般公共预算经济分类支出预算表——商品和服务支出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</si>
  <si>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</si>
  <si>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</si>
  <si>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</si>
  <si>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</si>
  <si>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</si>
  <si>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</si>
  <si>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</si>
  <si>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</si>
  <si>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</si>
  <si>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</si>
  <si>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</si>
  <si>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</si>
  <si>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</si>
  <si>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</si>
  <si>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</si>
  <si>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</si>
  <si>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</si>
  <si>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</si>
  <si>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</si>
  <si>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</si>
  <si>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</si>
  <si>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</si>
  <si>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</si>
  <si>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</si>
  <si>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</si>
  <si>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</si>
  <si>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</si>
  <si>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</si>
  <si>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合  计</t>
  </si>
  <si>
    <t>0399</t>
  </si>
  <si>
    <t>其他政府办公厅（室）及相关机构事务</t>
  </si>
  <si>
    <t>备注：此表总计应等于“基本支出表”的“商品和服务支出”。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</si>
</sst>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#,##0_ "/>
    <numFmt numFmtId="178" formatCode="#,##0.00_ "/>
    <numFmt numFmtId="179" formatCode="#,##0_);[Red]\(#,##0\)"/>
    <numFmt numFmtId="180" formatCode="_-* #,##0.00_-;\-* #,##0.00_-;_-* &quot;-&quot;??_-;_-@_-"/>
    <numFmt numFmtId="181" formatCode="_ * #,##0.0_ ;_ * \-#,##0.0_ ;_ * &quot;-&quot;?_ ;_ @_ "/>
    <numFmt numFmtId="182" formatCode="_ * #,##0_ ;_ * \-#,##0_ ;_ * &quot;-&quot;??_ ;_ @_ "/>
  </numFmts>
  <fonts count="41">
    <font>
      <sz val="12"/>
      <name val="宋体"/>
      <charset val="134"/>
    </font>
    <font>
      <b/>
      <sz val="22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5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5"/>
      <name val="宋体"/>
      <charset val="134"/>
    </font>
    <font>
      <sz val="10"/>
      <color indexed="8"/>
      <name val="Arial"/>
      <charset val="134"/>
    </font>
    <font>
      <b/>
      <sz val="22"/>
      <name val="宋体"/>
      <charset val="134"/>
    </font>
    <font>
      <sz val="11"/>
      <name val="宋体"/>
      <charset val="134"/>
    </font>
    <font>
      <b/>
      <sz val="10"/>
      <color indexed="10"/>
      <name val="宋体"/>
      <charset val="134"/>
    </font>
    <font>
      <sz val="10"/>
      <color indexed="10"/>
      <name val="宋体"/>
      <charset val="134"/>
    </font>
    <font>
      <sz val="15"/>
      <color indexed="10"/>
      <name val="宋体"/>
      <charset val="134"/>
    </font>
    <font>
      <sz val="13"/>
      <name val="宋体"/>
      <charset val="134"/>
    </font>
    <font>
      <b/>
      <sz val="13"/>
      <name val="宋体"/>
      <charset val="134"/>
    </font>
    <font>
      <b/>
      <sz val="9"/>
      <name val="宋体"/>
      <charset val="134"/>
    </font>
    <font>
      <sz val="10"/>
      <color indexed="8"/>
      <name val="宋体"/>
      <charset val="134"/>
    </font>
    <font>
      <b/>
      <sz val="12"/>
      <color indexed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top"/>
    </xf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14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3" borderId="13" applyNumberFormat="0" applyFon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32" fillId="26" borderId="17" applyNumberFormat="0" applyAlignment="0" applyProtection="0">
      <alignment vertical="center"/>
    </xf>
    <xf numFmtId="0" fontId="33" fillId="26" borderId="14" applyNumberFormat="0" applyAlignment="0" applyProtection="0">
      <alignment vertical="center"/>
    </xf>
    <xf numFmtId="0" fontId="34" fillId="27" borderId="18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398">
    <xf numFmtId="0" fontId="0" fillId="0" borderId="0" xfId="0" applyAlignment="1">
      <alignment vertical="center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0" xfId="0" applyNumberFormat="1" applyFill="1" applyBorder="1" applyAlignment="1" applyProtection="1">
      <protection locked="0"/>
    </xf>
    <xf numFmtId="0" fontId="1" fillId="2" borderId="0" xfId="0" applyNumberFormat="1" applyFont="1" applyFill="1" applyBorder="1" applyAlignment="1" applyProtection="1">
      <alignment horizontal="center"/>
      <protection locked="0"/>
    </xf>
    <xf numFmtId="0" fontId="0" fillId="2" borderId="0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79" fontId="2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2" fillId="3" borderId="4" xfId="0" applyNumberFormat="1" applyFont="1" applyFill="1" applyBorder="1" applyAlignment="1" applyProtection="1">
      <alignment horizontal="left" vertical="center"/>
      <protection locked="0"/>
    </xf>
    <xf numFmtId="0" fontId="0" fillId="3" borderId="4" xfId="0" applyFont="1" applyFill="1" applyBorder="1" applyAlignment="1" applyProtection="1">
      <alignment vertical="center"/>
      <protection locked="0"/>
    </xf>
    <xf numFmtId="179" fontId="2" fillId="3" borderId="4" xfId="0" applyNumberFormat="1" applyFont="1" applyFill="1" applyBorder="1" applyAlignment="1" applyProtection="1">
      <alignment vertical="center"/>
      <protection locked="0"/>
    </xf>
    <xf numFmtId="49" fontId="2" fillId="0" borderId="4" xfId="0" applyNumberFormat="1" applyFont="1" applyFill="1" applyBorder="1" applyAlignment="1" applyProtection="1">
      <alignment horizontal="center" vertical="center"/>
      <protection locked="0"/>
    </xf>
    <xf numFmtId="41" fontId="2" fillId="0" borderId="4" xfId="0" applyNumberFormat="1" applyFont="1" applyFill="1" applyBorder="1" applyAlignment="1" applyProtection="1">
      <alignment horizontal="left" vertical="center" indent="1"/>
      <protection locked="0"/>
    </xf>
    <xf numFmtId="177" fontId="2" fillId="0" borderId="4" xfId="0" applyNumberFormat="1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41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horizontal="left" vertical="center"/>
      <protection locked="0"/>
    </xf>
    <xf numFmtId="49" fontId="0" fillId="0" borderId="4" xfId="0" applyNumberFormat="1" applyFont="1" applyFill="1" applyBorder="1" applyAlignment="1" applyProtection="1">
      <alignment horizontal="center" vertical="center"/>
      <protection locked="0"/>
    </xf>
    <xf numFmtId="41" fontId="0" fillId="0" borderId="4" xfId="0" applyNumberFormat="1" applyFont="1" applyFill="1" applyBorder="1" applyAlignment="1" applyProtection="1">
      <alignment horizontal="left" vertical="center" indent="1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0" fillId="3" borderId="4" xfId="0" applyFont="1" applyFill="1" applyBorder="1" applyAlignment="1" applyProtection="1">
      <alignment vertical="center" shrinkToFit="1"/>
      <protection locked="0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0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179" fontId="2" fillId="2" borderId="4" xfId="0" applyNumberFormat="1" applyFont="1" applyFill="1" applyBorder="1" applyAlignment="1" applyProtection="1">
      <alignment horizontal="right" vertical="center" wrapText="1"/>
    </xf>
    <xf numFmtId="179" fontId="2" fillId="3" borderId="4" xfId="0" applyNumberFormat="1" applyFont="1" applyFill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0" fillId="3" borderId="4" xfId="0" applyFont="1" applyFill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77" fontId="2" fillId="0" borderId="4" xfId="0" applyNumberFormat="1" applyFont="1" applyBorder="1" applyAlignment="1" applyProtection="1">
      <alignment horizontal="right" vertical="center"/>
    </xf>
    <xf numFmtId="0" fontId="2" fillId="0" borderId="4" xfId="0" applyNumberFormat="1" applyFont="1" applyFill="1" applyBorder="1" applyAlignment="1" applyProtection="1">
      <alignment horizontal="center" vertical="center"/>
      <protection locked="0"/>
    </xf>
    <xf numFmtId="41" fontId="2" fillId="2" borderId="4" xfId="0" applyNumberFormat="1" applyFont="1" applyFill="1" applyBorder="1" applyAlignment="1" applyProtection="1">
      <alignment horizontal="right" vertical="center" wrapText="1"/>
    </xf>
    <xf numFmtId="0" fontId="2" fillId="0" borderId="0" xfId="1" applyFont="1" applyFill="1">
      <alignment vertical="center"/>
    </xf>
    <xf numFmtId="41" fontId="0" fillId="0" borderId="0" xfId="1" applyNumberFormat="1" applyFont="1" applyFill="1">
      <alignment vertical="center"/>
    </xf>
    <xf numFmtId="0" fontId="2" fillId="5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0" fillId="5" borderId="0" xfId="1" applyFont="1" applyFill="1">
      <alignment vertical="center"/>
    </xf>
    <xf numFmtId="0" fontId="2" fillId="5" borderId="0" xfId="0" applyFont="1" applyFill="1" applyBorder="1">
      <alignment vertical="top"/>
    </xf>
    <xf numFmtId="0" fontId="2" fillId="5" borderId="0" xfId="0" applyFont="1" applyFill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7" borderId="0" xfId="1" applyFont="1" applyFill="1">
      <alignment vertical="center"/>
    </xf>
    <xf numFmtId="0" fontId="0" fillId="3" borderId="0" xfId="1" applyFont="1" applyFill="1">
      <alignment vertical="center"/>
    </xf>
    <xf numFmtId="0" fontId="0" fillId="0" borderId="0" xfId="1" applyFont="1" applyFill="1">
      <alignment vertical="center"/>
    </xf>
    <xf numFmtId="0" fontId="0" fillId="0" borderId="0" xfId="1" applyFont="1" applyFill="1" applyAlignment="1">
      <alignment vertical="center" wrapText="1"/>
    </xf>
    <xf numFmtId="0" fontId="0" fillId="0" borderId="0" xfId="1" applyFont="1" applyFill="1" applyAlignment="1">
      <alignment horizontal="left" vertical="center" wrapText="1"/>
    </xf>
    <xf numFmtId="0" fontId="4" fillId="0" borderId="0" xfId="1" applyFont="1" applyFill="1">
      <alignment vertical="center"/>
    </xf>
    <xf numFmtId="0" fontId="5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31" fontId="2" fillId="0" borderId="0" xfId="1" applyNumberFormat="1" applyFont="1" applyFill="1" applyAlignment="1">
      <alignment vertical="center" wrapText="1"/>
    </xf>
    <xf numFmtId="31" fontId="2" fillId="0" borderId="1" xfId="1" applyNumberFormat="1" applyFont="1" applyFill="1" applyBorder="1" applyAlignment="1">
      <alignment horizontal="center" vertical="center"/>
    </xf>
    <xf numFmtId="31" fontId="2" fillId="0" borderId="0" xfId="1" applyNumberFormat="1" applyFont="1" applyFill="1">
      <alignment vertical="center"/>
    </xf>
    <xf numFmtId="0" fontId="6" fillId="0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31" fontId="3" fillId="0" borderId="3" xfId="1" applyNumberFormat="1" applyFont="1" applyFill="1" applyBorder="1" applyAlignment="1">
      <alignment horizontal="center" vertical="center" wrapText="1"/>
    </xf>
    <xf numFmtId="31" fontId="3" fillId="0" borderId="7" xfId="1" applyNumberFormat="1" applyFont="1" applyFill="1" applyBorder="1" applyAlignment="1">
      <alignment horizontal="center" vertical="center"/>
    </xf>
    <xf numFmtId="31" fontId="3" fillId="0" borderId="9" xfId="1" applyNumberFormat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/>
    </xf>
    <xf numFmtId="31" fontId="3" fillId="0" borderId="6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 shrinkToFit="1"/>
    </xf>
    <xf numFmtId="0" fontId="3" fillId="0" borderId="1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 wrapText="1"/>
    </xf>
    <xf numFmtId="41" fontId="0" fillId="0" borderId="4" xfId="0" applyNumberFormat="1" applyFont="1" applyFill="1" applyBorder="1" applyAlignment="1">
      <alignment vertical="center" wrapText="1"/>
    </xf>
    <xf numFmtId="41" fontId="3" fillId="0" borderId="4" xfId="0" applyNumberFormat="1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horizontal="left" vertical="center" wrapText="1" shrinkToFit="1"/>
    </xf>
    <xf numFmtId="41" fontId="2" fillId="0" borderId="4" xfId="0" applyNumberFormat="1" applyFont="1" applyFill="1" applyBorder="1" applyAlignment="1">
      <alignment horizontal="center" vertical="center" shrinkToFit="1"/>
    </xf>
    <xf numFmtId="41" fontId="2" fillId="3" borderId="4" xfId="0" applyNumberFormat="1" applyFont="1" applyFill="1" applyBorder="1" applyAlignment="1">
      <alignment horizontal="center" vertical="center" wrapText="1"/>
    </xf>
    <xf numFmtId="41" fontId="3" fillId="3" borderId="4" xfId="0" applyNumberFormat="1" applyFont="1" applyFill="1" applyBorder="1" applyAlignment="1">
      <alignment horizontal="left" vertical="center"/>
    </xf>
    <xf numFmtId="41" fontId="2" fillId="3" borderId="4" xfId="0" applyNumberFormat="1" applyFont="1" applyFill="1" applyBorder="1" applyAlignment="1">
      <alignment horizontal="left" vertical="center" wrapText="1" shrinkToFit="1"/>
    </xf>
    <xf numFmtId="41" fontId="2" fillId="3" borderId="4" xfId="0" applyNumberFormat="1" applyFont="1" applyFill="1" applyBorder="1" applyAlignment="1">
      <alignment horizontal="center" vertical="center" shrinkToFit="1"/>
    </xf>
    <xf numFmtId="41" fontId="2" fillId="7" borderId="4" xfId="0" applyNumberFormat="1" applyFont="1" applyFill="1" applyBorder="1" applyAlignment="1">
      <alignment horizontal="center" vertical="center" wrapText="1"/>
    </xf>
    <xf numFmtId="41" fontId="2" fillId="7" borderId="4" xfId="0" applyNumberFormat="1" applyFont="1" applyFill="1" applyBorder="1" applyAlignment="1">
      <alignment horizontal="left" vertical="center" indent="1"/>
    </xf>
    <xf numFmtId="41" fontId="2" fillId="7" borderId="4" xfId="0" applyNumberFormat="1" applyFont="1" applyFill="1" applyBorder="1" applyAlignment="1">
      <alignment horizontal="left" vertical="center" wrapText="1" shrinkToFit="1"/>
    </xf>
    <xf numFmtId="41" fontId="2" fillId="7" borderId="4" xfId="0" applyNumberFormat="1" applyFont="1" applyFill="1" applyBorder="1" applyAlignment="1">
      <alignment horizontal="center" vertical="center" shrinkToFit="1"/>
    </xf>
    <xf numFmtId="49" fontId="2" fillId="5" borderId="4" xfId="0" applyNumberFormat="1" applyFont="1" applyFill="1" applyBorder="1" applyAlignment="1">
      <alignment horizontal="left" vertical="center" indent="1"/>
    </xf>
    <xf numFmtId="0" fontId="2" fillId="5" borderId="4" xfId="0" applyFont="1" applyFill="1" applyBorder="1" applyAlignment="1">
      <alignment horizontal="left" vertical="center" indent="1"/>
    </xf>
    <xf numFmtId="177" fontId="2" fillId="5" borderId="4" xfId="0" applyNumberFormat="1" applyFont="1" applyFill="1" applyBorder="1" applyAlignment="1">
      <alignment vertical="center" wrapText="1" shrinkToFit="1"/>
    </xf>
    <xf numFmtId="41" fontId="2" fillId="5" borderId="4" xfId="0" applyNumberFormat="1" applyFont="1" applyFill="1" applyBorder="1" applyAlignment="1">
      <alignment horizontal="center" vertical="center" shrinkToFit="1"/>
    </xf>
    <xf numFmtId="177" fontId="2" fillId="5" borderId="4" xfId="0" applyNumberFormat="1" applyFont="1" applyFill="1" applyBorder="1" applyAlignment="1">
      <alignment vertical="center" shrinkToFit="1"/>
    </xf>
    <xf numFmtId="0" fontId="2" fillId="5" borderId="4" xfId="0" applyFont="1" applyFill="1" applyBorder="1" applyAlignment="1">
      <alignment horizontal="left" vertical="center" indent="2"/>
    </xf>
    <xf numFmtId="41" fontId="2" fillId="5" borderId="4" xfId="0" applyNumberFormat="1" applyFont="1" applyFill="1" applyBorder="1" applyAlignment="1">
      <alignment horizontal="center" vertical="center" wrapText="1"/>
    </xf>
    <xf numFmtId="41" fontId="2" fillId="5" borderId="4" xfId="0" applyNumberFormat="1" applyFont="1" applyFill="1" applyBorder="1" applyAlignment="1">
      <alignment horizontal="left" vertical="center" indent="2"/>
    </xf>
    <xf numFmtId="41" fontId="2" fillId="5" borderId="4" xfId="0" applyNumberFormat="1" applyFont="1" applyFill="1" applyBorder="1" applyAlignment="1">
      <alignment horizontal="left" vertical="center" wrapText="1" shrinkToFit="1"/>
    </xf>
    <xf numFmtId="177" fontId="2" fillId="5" borderId="4" xfId="0" applyNumberFormat="1" applyFont="1" applyFill="1" applyBorder="1" applyAlignment="1">
      <alignment horizontal="center" vertical="center" wrapText="1" shrinkToFit="1"/>
    </xf>
    <xf numFmtId="177" fontId="2" fillId="5" borderId="4" xfId="0" applyNumberFormat="1" applyFont="1" applyFill="1" applyBorder="1" applyAlignment="1">
      <alignment horizontal="left" vertical="center" wrapText="1" shrinkToFit="1"/>
    </xf>
    <xf numFmtId="0" fontId="2" fillId="5" borderId="4" xfId="0" applyFont="1" applyFill="1" applyBorder="1" applyAlignment="1">
      <alignment vertical="center"/>
    </xf>
    <xf numFmtId="41" fontId="2" fillId="5" borderId="4" xfId="0" applyNumberFormat="1" applyFont="1" applyFill="1" applyBorder="1" applyAlignment="1">
      <alignment horizontal="left" vertical="center" indent="1"/>
    </xf>
    <xf numFmtId="0" fontId="2" fillId="0" borderId="0" xfId="1" applyFont="1" applyFill="1" applyAlignment="1">
      <alignment horizontal="left" vertical="center" wrapText="1"/>
    </xf>
    <xf numFmtId="31" fontId="3" fillId="0" borderId="8" xfId="1" applyNumberFormat="1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1" fontId="2" fillId="0" borderId="4" xfId="0" applyNumberFormat="1" applyFont="1" applyFill="1" applyBorder="1" applyAlignment="1">
      <alignment horizontal="left" vertical="center" wrapText="1" shrinkToFit="1"/>
    </xf>
    <xf numFmtId="0" fontId="7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41" fontId="4" fillId="0" borderId="0" xfId="1" applyNumberFormat="1" applyFont="1" applyFill="1">
      <alignment vertical="center"/>
    </xf>
    <xf numFmtId="0" fontId="4" fillId="0" borderId="0" xfId="0" applyFont="1" applyFill="1" applyBorder="1" applyAlignment="1">
      <alignment vertical="center"/>
    </xf>
    <xf numFmtId="180" fontId="2" fillId="5" borderId="4" xfId="0" applyNumberFormat="1" applyFont="1" applyFill="1" applyBorder="1" applyAlignment="1">
      <alignment horizontal="left" vertical="center" wrapText="1" shrinkToFit="1"/>
    </xf>
    <xf numFmtId="49" fontId="2" fillId="7" borderId="4" xfId="0" applyNumberFormat="1" applyFont="1" applyFill="1" applyBorder="1" applyAlignment="1">
      <alignment horizontal="center" vertical="center" wrapText="1"/>
    </xf>
    <xf numFmtId="0" fontId="2" fillId="7" borderId="4" xfId="0" applyNumberFormat="1" applyFont="1" applyFill="1" applyBorder="1" applyAlignment="1">
      <alignment horizontal="center" vertical="center" wrapText="1"/>
    </xf>
    <xf numFmtId="178" fontId="2" fillId="5" borderId="4" xfId="0" applyNumberFormat="1" applyFont="1" applyFill="1" applyBorder="1" applyAlignment="1">
      <alignment vertical="center" wrapText="1" shrinkToFit="1"/>
    </xf>
    <xf numFmtId="41" fontId="3" fillId="7" borderId="4" xfId="0" applyNumberFormat="1" applyFont="1" applyFill="1" applyBorder="1" applyAlignment="1">
      <alignment horizontal="left" vertical="center"/>
    </xf>
    <xf numFmtId="41" fontId="2" fillId="5" borderId="8" xfId="0" applyNumberFormat="1" applyFont="1" applyFill="1" applyBorder="1" applyAlignment="1">
      <alignment horizontal="left" vertical="center" indent="2"/>
    </xf>
    <xf numFmtId="41" fontId="2" fillId="5" borderId="8" xfId="0" applyNumberFormat="1" applyFont="1" applyFill="1" applyBorder="1" applyAlignment="1">
      <alignment horizontal="left" vertical="center" wrapText="1" shrinkToFit="1"/>
    </xf>
    <xf numFmtId="177" fontId="2" fillId="5" borderId="8" xfId="0" applyNumberFormat="1" applyFont="1" applyFill="1" applyBorder="1" applyAlignment="1">
      <alignment horizontal="left" vertical="center" wrapText="1" indent="1" shrinkToFit="1"/>
    </xf>
    <xf numFmtId="177" fontId="2" fillId="5" borderId="8" xfId="0" applyNumberFormat="1" applyFont="1" applyFill="1" applyBorder="1" applyAlignment="1">
      <alignment vertical="center" wrapText="1" shrinkToFit="1"/>
    </xf>
    <xf numFmtId="177" fontId="2" fillId="5" borderId="4" xfId="0" applyNumberFormat="1" applyFont="1" applyFill="1" applyBorder="1" applyAlignment="1">
      <alignment horizontal="left" vertical="center" wrapText="1" indent="2" shrinkToFit="1"/>
    </xf>
    <xf numFmtId="178" fontId="2" fillId="5" borderId="4" xfId="0" applyNumberFormat="1" applyFont="1" applyFill="1" applyBorder="1" applyAlignment="1">
      <alignment horizontal="left" vertical="center" wrapText="1" shrinkToFit="1"/>
    </xf>
    <xf numFmtId="178" fontId="2" fillId="7" borderId="4" xfId="0" applyNumberFormat="1" applyFont="1" applyFill="1" applyBorder="1" applyAlignment="1">
      <alignment horizontal="left" vertical="center" wrapText="1" shrinkToFit="1"/>
    </xf>
    <xf numFmtId="181" fontId="2" fillId="5" borderId="4" xfId="0" applyNumberFormat="1" applyFont="1" applyFill="1" applyBorder="1" applyAlignment="1">
      <alignment horizontal="left" vertical="center" indent="2"/>
    </xf>
    <xf numFmtId="179" fontId="2" fillId="5" borderId="4" xfId="0" applyNumberFormat="1" applyFont="1" applyFill="1" applyBorder="1" applyAlignment="1">
      <alignment horizontal="right" vertical="center" shrinkToFit="1"/>
    </xf>
    <xf numFmtId="0" fontId="2" fillId="5" borderId="4" xfId="0" applyFont="1" applyFill="1" applyBorder="1" applyAlignment="1">
      <alignment horizontal="left" vertical="center" wrapText="1" indent="2"/>
    </xf>
    <xf numFmtId="41" fontId="2" fillId="5" borderId="4" xfId="0" applyNumberFormat="1" applyFont="1" applyFill="1" applyBorder="1" applyAlignment="1">
      <alignment vertical="center" shrinkToFit="1"/>
    </xf>
    <xf numFmtId="0" fontId="2" fillId="5" borderId="4" xfId="0" applyFont="1" applyFill="1" applyBorder="1" applyAlignment="1">
      <alignment vertical="center" wrapText="1"/>
    </xf>
    <xf numFmtId="0" fontId="2" fillId="0" borderId="0" xfId="0" applyFont="1" applyFill="1" applyBorder="1">
      <alignment vertical="top"/>
    </xf>
    <xf numFmtId="0" fontId="4" fillId="0" borderId="0" xfId="0" applyFont="1" applyFill="1" applyBorder="1">
      <alignment vertical="top"/>
    </xf>
    <xf numFmtId="0" fontId="2" fillId="0" borderId="0" xfId="0" applyFont="1" applyFill="1">
      <alignment vertical="top"/>
    </xf>
    <xf numFmtId="0" fontId="4" fillId="0" borderId="0" xfId="0" applyFont="1" applyFill="1">
      <alignment vertical="top"/>
    </xf>
    <xf numFmtId="180" fontId="2" fillId="7" borderId="4" xfId="0" applyNumberFormat="1" applyFont="1" applyFill="1" applyBorder="1" applyAlignment="1">
      <alignment horizontal="left" vertical="center" wrapText="1" shrinkToFit="1"/>
    </xf>
    <xf numFmtId="41" fontId="2" fillId="7" borderId="4" xfId="0" applyNumberFormat="1" applyFont="1" applyFill="1" applyBorder="1" applyAlignment="1">
      <alignment horizontal="right" vertical="center" shrinkToFit="1"/>
    </xf>
    <xf numFmtId="41" fontId="2" fillId="7" borderId="4" xfId="0" applyNumberFormat="1" applyFont="1" applyFill="1" applyBorder="1" applyAlignment="1">
      <alignment horizontal="left" vertical="center"/>
    </xf>
    <xf numFmtId="41" fontId="2" fillId="5" borderId="4" xfId="0" applyNumberFormat="1" applyFont="1" applyFill="1" applyBorder="1" applyAlignment="1">
      <alignment horizontal="left" vertical="center" wrapText="1"/>
    </xf>
    <xf numFmtId="41" fontId="2" fillId="5" borderId="4" xfId="0" applyNumberFormat="1" applyFont="1" applyFill="1" applyBorder="1" applyAlignment="1">
      <alignment horizontal="left" vertical="center" wrapText="1" indent="1"/>
    </xf>
    <xf numFmtId="41" fontId="2" fillId="5" borderId="4" xfId="0" applyNumberFormat="1" applyFont="1" applyFill="1" applyBorder="1" applyAlignment="1">
      <alignment horizontal="right" vertical="center" wrapText="1" shrinkToFit="1"/>
    </xf>
    <xf numFmtId="49" fontId="2" fillId="5" borderId="4" xfId="0" applyNumberFormat="1" applyFont="1" applyFill="1" applyBorder="1" applyAlignment="1">
      <alignment horizontal="center" vertical="center" wrapText="1"/>
    </xf>
    <xf numFmtId="179" fontId="2" fillId="5" borderId="4" xfId="0" applyNumberFormat="1" applyFont="1" applyFill="1" applyBorder="1" applyAlignment="1">
      <alignment vertical="center" shrinkToFit="1"/>
    </xf>
    <xf numFmtId="0" fontId="2" fillId="5" borderId="4" xfId="0" applyFont="1" applyFill="1" applyBorder="1" applyAlignment="1" applyProtection="1">
      <alignment horizontal="left" vertical="center" indent="2"/>
      <protection locked="0"/>
    </xf>
    <xf numFmtId="0" fontId="0" fillId="5" borderId="4" xfId="1" applyFont="1" applyFill="1" applyBorder="1">
      <alignment vertical="center"/>
    </xf>
    <xf numFmtId="0" fontId="2" fillId="5" borderId="4" xfId="0" applyFont="1" applyFill="1" applyBorder="1">
      <alignment vertical="top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6" fontId="2" fillId="5" borderId="4" xfId="0" applyNumberFormat="1" applyFont="1" applyFill="1" applyBorder="1" applyAlignment="1">
      <alignment horizontal="left" vertical="center" wrapText="1" shrinkToFit="1"/>
    </xf>
    <xf numFmtId="49" fontId="2" fillId="3" borderId="4" xfId="0" applyNumberFormat="1" applyFont="1" applyFill="1" applyBorder="1" applyAlignment="1">
      <alignment horizontal="center" vertical="center" wrapText="1"/>
    </xf>
    <xf numFmtId="41" fontId="2" fillId="5" borderId="4" xfId="0" applyNumberFormat="1" applyFont="1" applyFill="1" applyBorder="1" applyAlignment="1">
      <alignment horizontal="right" vertical="center" shrinkToFit="1"/>
    </xf>
    <xf numFmtId="49" fontId="2" fillId="7" borderId="4" xfId="0" applyNumberFormat="1" applyFont="1" applyFill="1" applyBorder="1" applyAlignment="1">
      <alignment horizontal="center" vertical="center"/>
    </xf>
    <xf numFmtId="49" fontId="0" fillId="7" borderId="4" xfId="0" applyNumberFormat="1" applyFont="1" applyFill="1" applyBorder="1" applyAlignment="1">
      <alignment horizontal="center" vertical="center"/>
    </xf>
    <xf numFmtId="41" fontId="2" fillId="7" borderId="4" xfId="0" applyNumberFormat="1" applyFont="1" applyFill="1" applyBorder="1" applyAlignment="1">
      <alignment horizontal="left" vertical="center" wrapText="1"/>
    </xf>
    <xf numFmtId="41" fontId="2" fillId="7" borderId="4" xfId="0" applyNumberFormat="1" applyFont="1" applyFill="1" applyBorder="1" applyAlignment="1">
      <alignment horizontal="center" vertical="center"/>
    </xf>
    <xf numFmtId="49" fontId="0" fillId="3" borderId="4" xfId="0" applyNumberFormat="1" applyFont="1" applyFill="1" applyBorder="1" applyAlignment="1">
      <alignment horizontal="center" vertical="center"/>
    </xf>
    <xf numFmtId="41" fontId="2" fillId="3" borderId="4" xfId="0" applyNumberFormat="1" applyFont="1" applyFill="1" applyBorder="1" applyAlignment="1">
      <alignment horizontal="left" vertical="center" wrapText="1"/>
    </xf>
    <xf numFmtId="49" fontId="0" fillId="5" borderId="4" xfId="0" applyNumberFormat="1" applyFont="1" applyFill="1" applyBorder="1" applyAlignment="1">
      <alignment horizontal="center" vertical="center"/>
    </xf>
    <xf numFmtId="41" fontId="2" fillId="5" borderId="4" xfId="0" applyNumberFormat="1" applyFont="1" applyFill="1" applyBorder="1" applyAlignment="1">
      <alignment horizontal="left" vertical="center" wrapText="1" indent="2" shrinkToFit="1"/>
    </xf>
    <xf numFmtId="0" fontId="2" fillId="5" borderId="4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>
      <alignment vertical="top"/>
    </xf>
    <xf numFmtId="0" fontId="2" fillId="5" borderId="4" xfId="1" applyFont="1" applyFill="1" applyBorder="1">
      <alignment vertical="center"/>
    </xf>
    <xf numFmtId="182" fontId="2" fillId="5" borderId="4" xfId="9" applyNumberFormat="1" applyFont="1" applyFill="1" applyBorder="1">
      <alignment vertical="center"/>
    </xf>
    <xf numFmtId="177" fontId="2" fillId="5" borderId="4" xfId="0" applyNumberFormat="1" applyFont="1" applyFill="1" applyBorder="1" applyAlignment="1">
      <alignment horizontal="left" vertical="center" wrapText="1" indent="1" shrinkToFit="1"/>
    </xf>
    <xf numFmtId="0" fontId="2" fillId="5" borderId="4" xfId="0" applyFont="1" applyFill="1" applyBorder="1" applyProtection="1">
      <alignment vertical="top"/>
      <protection locked="0"/>
    </xf>
    <xf numFmtId="0" fontId="2" fillId="5" borderId="7" xfId="0" applyFont="1" applyFill="1" applyBorder="1" applyAlignment="1">
      <alignment vertical="center" wrapText="1"/>
    </xf>
    <xf numFmtId="41" fontId="2" fillId="0" borderId="0" xfId="0" applyNumberFormat="1" applyFont="1">
      <alignment vertical="top"/>
    </xf>
    <xf numFmtId="0" fontId="2" fillId="5" borderId="4" xfId="1" applyFont="1" applyFill="1" applyBorder="1" applyAlignment="1">
      <alignment vertical="center" wrapText="1"/>
    </xf>
    <xf numFmtId="41" fontId="2" fillId="0" borderId="0" xfId="0" applyNumberFormat="1" applyFont="1" applyAlignment="1">
      <alignment horizontal="center" vertical="center"/>
    </xf>
    <xf numFmtId="41" fontId="6" fillId="0" borderId="0" xfId="0" applyNumberFormat="1" applyFont="1" applyFill="1" applyBorder="1">
      <alignment vertical="top"/>
    </xf>
    <xf numFmtId="41" fontId="3" fillId="3" borderId="0" xfId="0" applyNumberFormat="1" applyFont="1" applyFill="1" applyBorder="1">
      <alignment vertical="top"/>
    </xf>
    <xf numFmtId="41" fontId="3" fillId="7" borderId="0" xfId="0" applyNumberFormat="1" applyFont="1" applyFill="1" applyBorder="1">
      <alignment vertical="top"/>
    </xf>
    <xf numFmtId="41" fontId="2" fillId="7" borderId="0" xfId="0" applyNumberFormat="1" applyFont="1" applyFill="1" applyBorder="1">
      <alignment vertical="top"/>
    </xf>
    <xf numFmtId="0" fontId="3" fillId="7" borderId="0" xfId="0" applyFont="1" applyFill="1" applyBorder="1">
      <alignment vertical="top"/>
    </xf>
    <xf numFmtId="0" fontId="3" fillId="3" borderId="0" xfId="0" applyFont="1" applyFill="1" applyBorder="1">
      <alignment vertical="top"/>
    </xf>
    <xf numFmtId="0" fontId="2" fillId="7" borderId="0" xfId="0" applyFont="1" applyFill="1" applyBorder="1">
      <alignment vertical="top"/>
    </xf>
    <xf numFmtId="0" fontId="8" fillId="7" borderId="0" xfId="0" applyFont="1" applyFill="1" applyBorder="1">
      <alignment vertical="top"/>
    </xf>
    <xf numFmtId="0" fontId="8" fillId="3" borderId="0" xfId="0" applyFont="1" applyFill="1" applyBorder="1">
      <alignment vertical="top"/>
    </xf>
    <xf numFmtId="41" fontId="8" fillId="0" borderId="0" xfId="0" applyNumberFormat="1" applyFont="1">
      <alignment vertical="top"/>
    </xf>
    <xf numFmtId="41" fontId="0" fillId="0" borderId="0" xfId="0" applyNumberFormat="1" applyFont="1" applyAlignment="1">
      <alignment horizontal="left" wrapText="1"/>
    </xf>
    <xf numFmtId="41" fontId="8" fillId="0" borderId="0" xfId="0" applyNumberFormat="1" applyFont="1" applyFill="1">
      <alignment vertical="top"/>
    </xf>
    <xf numFmtId="41" fontId="9" fillId="0" borderId="0" xfId="0" applyNumberFormat="1" applyFont="1" applyAlignment="1">
      <alignment horizontal="center" vertical="center"/>
    </xf>
    <xf numFmtId="41" fontId="10" fillId="0" borderId="0" xfId="0" applyNumberFormat="1" applyFont="1" applyFill="1" applyAlignment="1">
      <alignment vertical="center"/>
    </xf>
    <xf numFmtId="0" fontId="6" fillId="0" borderId="4" xfId="1" applyFont="1" applyFill="1" applyBorder="1" applyAlignment="1">
      <alignment horizontal="center" vertical="center" wrapText="1"/>
    </xf>
    <xf numFmtId="41" fontId="6" fillId="0" borderId="4" xfId="0" applyNumberFormat="1" applyFont="1" applyBorder="1" applyAlignment="1">
      <alignment horizontal="center" vertical="center"/>
    </xf>
    <xf numFmtId="41" fontId="6" fillId="0" borderId="9" xfId="0" applyNumberFormat="1" applyFont="1" applyBorder="1" applyAlignment="1">
      <alignment horizontal="center" vertical="center"/>
    </xf>
    <xf numFmtId="41" fontId="6" fillId="0" borderId="8" xfId="0" applyNumberFormat="1" applyFont="1" applyBorder="1" applyAlignment="1">
      <alignment horizontal="center" vertical="center"/>
    </xf>
    <xf numFmtId="41" fontId="6" fillId="0" borderId="4" xfId="0" applyNumberFormat="1" applyFont="1" applyBorder="1" applyAlignment="1">
      <alignment horizontal="center" vertical="center" wrapText="1"/>
    </xf>
    <xf numFmtId="41" fontId="6" fillId="0" borderId="4" xfId="0" applyNumberFormat="1" applyFont="1" applyFill="1" applyBorder="1" applyAlignment="1">
      <alignment horizontal="center" vertical="center"/>
    </xf>
    <xf numFmtId="41" fontId="10" fillId="0" borderId="1" xfId="0" applyNumberFormat="1" applyFont="1" applyFill="1" applyBorder="1" applyAlignment="1">
      <alignment horizontal="center" vertical="center"/>
    </xf>
    <xf numFmtId="41" fontId="0" fillId="0" borderId="1" xfId="0" applyNumberFormat="1" applyFont="1" applyBorder="1" applyAlignment="1">
      <alignment horizontal="right" vertical="center" wrapText="1"/>
    </xf>
    <xf numFmtId="41" fontId="6" fillId="0" borderId="4" xfId="0" applyNumberFormat="1" applyFont="1" applyBorder="1" applyAlignment="1">
      <alignment horizontal="left" vertical="center" indent="1"/>
    </xf>
    <xf numFmtId="41" fontId="6" fillId="0" borderId="3" xfId="0" applyNumberFormat="1" applyFont="1" applyBorder="1" applyAlignment="1">
      <alignment horizontal="center" vertical="center" wrapText="1"/>
    </xf>
    <xf numFmtId="41" fontId="6" fillId="0" borderId="3" xfId="0" applyNumberFormat="1" applyFont="1" applyBorder="1" applyAlignment="1">
      <alignment horizontal="center" vertical="center"/>
    </xf>
    <xf numFmtId="41" fontId="6" fillId="0" borderId="11" xfId="0" applyNumberFormat="1" applyFont="1" applyBorder="1" applyAlignment="1">
      <alignment horizontal="center" vertical="center" wrapText="1"/>
    </xf>
    <xf numFmtId="41" fontId="6" fillId="0" borderId="6" xfId="0" applyNumberFormat="1" applyFont="1" applyBorder="1" applyAlignment="1">
      <alignment horizontal="center" vertical="center"/>
    </xf>
    <xf numFmtId="41" fontId="6" fillId="0" borderId="6" xfId="0" applyNumberFormat="1" applyFont="1" applyBorder="1" applyAlignment="1">
      <alignment horizontal="center" vertical="center" wrapText="1"/>
    </xf>
    <xf numFmtId="41" fontId="0" fillId="0" borderId="4" xfId="0" applyNumberFormat="1" applyFont="1" applyFill="1" applyBorder="1" applyAlignment="1">
      <alignment horizontal="left" vertical="center" wrapText="1" shrinkToFit="1"/>
    </xf>
    <xf numFmtId="41" fontId="2" fillId="0" borderId="0" xfId="0" applyNumberFormat="1" applyFont="1" applyFill="1" applyAlignment="1">
      <alignment horizontal="center" vertical="center"/>
    </xf>
    <xf numFmtId="41" fontId="3" fillId="0" borderId="0" xfId="0" applyNumberFormat="1" applyFont="1" applyFill="1" applyBorder="1">
      <alignment vertical="top"/>
    </xf>
    <xf numFmtId="41" fontId="2" fillId="7" borderId="4" xfId="0" applyNumberFormat="1" applyFont="1" applyFill="1" applyBorder="1" applyAlignment="1">
      <alignment horizontal="center" vertical="center" wrapText="1" shrinkToFit="1"/>
    </xf>
    <xf numFmtId="41" fontId="2" fillId="0" borderId="0" xfId="0" applyNumberFormat="1" applyFont="1" applyFill="1" applyBorder="1">
      <alignment vertical="top"/>
    </xf>
    <xf numFmtId="0" fontId="3" fillId="0" borderId="0" xfId="0" applyFont="1" applyFill="1" applyBorder="1">
      <alignment vertical="top"/>
    </xf>
    <xf numFmtId="49" fontId="2" fillId="5" borderId="4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1" fontId="2" fillId="3" borderId="4" xfId="0" applyNumberFormat="1" applyFont="1" applyFill="1" applyBorder="1" applyAlignment="1">
      <alignment horizontal="center" vertical="center"/>
    </xf>
    <xf numFmtId="0" fontId="8" fillId="0" borderId="0" xfId="0" applyFont="1" applyFill="1" applyBorder="1">
      <alignment vertical="top"/>
    </xf>
    <xf numFmtId="0" fontId="2" fillId="0" borderId="0" xfId="0" applyFont="1" applyFill="1" applyAlignment="1">
      <alignment horizontal="left" vertical="center" wrapText="1"/>
    </xf>
    <xf numFmtId="41" fontId="2" fillId="0" borderId="0" xfId="0" applyNumberFormat="1" applyFont="1" applyFill="1">
      <alignment vertical="top"/>
    </xf>
    <xf numFmtId="41" fontId="6" fillId="0" borderId="0" xfId="0" applyNumberFormat="1" applyFont="1" applyFill="1" applyBorder="1" applyAlignment="1">
      <alignment vertical="center"/>
    </xf>
    <xf numFmtId="41" fontId="3" fillId="3" borderId="0" xfId="0" applyNumberFormat="1" applyFont="1" applyFill="1" applyBorder="1" applyAlignment="1">
      <alignment vertical="center"/>
    </xf>
    <xf numFmtId="41" fontId="3" fillId="7" borderId="0" xfId="0" applyNumberFormat="1" applyFont="1" applyFill="1" applyBorder="1" applyAlignment="1">
      <alignment vertical="center"/>
    </xf>
    <xf numFmtId="41" fontId="11" fillId="7" borderId="0" xfId="0" applyNumberFormat="1" applyFont="1" applyFill="1" applyBorder="1" applyAlignment="1">
      <alignment vertical="center"/>
    </xf>
    <xf numFmtId="41" fontId="2" fillId="7" borderId="0" xfId="0" applyNumberFormat="1" applyFont="1" applyFill="1" applyBorder="1" applyAlignment="1">
      <alignment vertical="center"/>
    </xf>
    <xf numFmtId="41" fontId="2" fillId="2" borderId="0" xfId="0" applyNumberFormat="1" applyFont="1" applyFill="1" applyBorder="1" applyAlignment="1">
      <alignment vertical="center"/>
    </xf>
    <xf numFmtId="0" fontId="3" fillId="7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7" borderId="0" xfId="0" applyFont="1" applyFill="1" applyBorder="1" applyAlignment="1">
      <alignment vertical="center"/>
    </xf>
    <xf numFmtId="0" fontId="0" fillId="7" borderId="0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0" fillId="2" borderId="0" xfId="0" applyNumberFormat="1" applyFill="1" applyAlignment="1">
      <alignment vertical="center"/>
    </xf>
    <xf numFmtId="41" fontId="0" fillId="0" borderId="0" xfId="0" applyNumberFormat="1" applyFill="1" applyAlignment="1">
      <alignment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177" fontId="2" fillId="7" borderId="4" xfId="0" applyNumberFormat="1" applyFont="1" applyFill="1" applyBorder="1" applyAlignment="1">
      <alignment vertical="center" wrapText="1"/>
    </xf>
    <xf numFmtId="41" fontId="12" fillId="7" borderId="4" xfId="0" applyNumberFormat="1" applyFont="1" applyFill="1" applyBorder="1" applyAlignment="1">
      <alignment horizontal="center" vertical="center" shrinkToFit="1"/>
    </xf>
    <xf numFmtId="41" fontId="2" fillId="2" borderId="4" xfId="0" applyNumberFormat="1" applyFont="1" applyFill="1" applyBorder="1" applyAlignment="1">
      <alignment horizontal="center" vertical="center" wrapText="1"/>
    </xf>
    <xf numFmtId="41" fontId="2" fillId="2" borderId="4" xfId="0" applyNumberFormat="1" applyFont="1" applyFill="1" applyBorder="1" applyAlignment="1">
      <alignment horizontal="left" vertical="center"/>
    </xf>
    <xf numFmtId="41" fontId="2" fillId="2" borderId="4" xfId="0" applyNumberFormat="1" applyFont="1" applyFill="1" applyBorder="1" applyAlignment="1">
      <alignment horizontal="center" vertical="center" shrinkToFit="1"/>
    </xf>
    <xf numFmtId="41" fontId="12" fillId="7" borderId="4" xfId="0" applyNumberFormat="1" applyFont="1" applyFill="1" applyBorder="1" applyAlignment="1">
      <alignment horizontal="left" vertical="center" wrapText="1" shrinkToFit="1"/>
    </xf>
    <xf numFmtId="0" fontId="13" fillId="2" borderId="0" xfId="0" applyFont="1" applyFill="1" applyBorder="1" applyAlignment="1">
      <alignment vertical="center"/>
    </xf>
    <xf numFmtId="41" fontId="11" fillId="2" borderId="0" xfId="0" applyNumberFormat="1" applyFont="1" applyFill="1" applyBorder="1" applyAlignment="1">
      <alignment vertical="center"/>
    </xf>
    <xf numFmtId="41" fontId="11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41" fontId="2" fillId="2" borderId="4" xfId="0" applyNumberFormat="1" applyFont="1" applyFill="1" applyBorder="1" applyAlignment="1">
      <alignment horizontal="left" vertical="center" wrapText="1" shrinkToFit="1"/>
    </xf>
    <xf numFmtId="49" fontId="2" fillId="2" borderId="4" xfId="0" applyNumberFormat="1" applyFont="1" applyFill="1" applyBorder="1" applyAlignment="1">
      <alignment horizontal="center" vertical="center"/>
    </xf>
    <xf numFmtId="41" fontId="2" fillId="2" borderId="4" xfId="0" applyNumberFormat="1" applyFont="1" applyFill="1" applyBorder="1" applyAlignment="1">
      <alignment horizontal="left" vertical="center" indent="1"/>
    </xf>
    <xf numFmtId="41" fontId="2" fillId="2" borderId="4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vertical="center"/>
    </xf>
    <xf numFmtId="41" fontId="2" fillId="2" borderId="0" xfId="0" applyNumberFormat="1" applyFont="1" applyFill="1" applyAlignment="1">
      <alignment vertical="center"/>
    </xf>
    <xf numFmtId="41" fontId="2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" fillId="5" borderId="0" xfId="0" applyFont="1" applyFill="1" applyBorder="1">
      <alignment vertical="top"/>
    </xf>
    <xf numFmtId="49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31" fontId="0" fillId="0" borderId="0" xfId="0" applyNumberFormat="1" applyFill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 wrapText="1" shrinkToFit="1"/>
    </xf>
    <xf numFmtId="177" fontId="2" fillId="7" borderId="4" xfId="0" applyNumberFormat="1" applyFont="1" applyFill="1" applyBorder="1" applyAlignment="1">
      <alignment vertical="center" shrinkToFit="1"/>
    </xf>
    <xf numFmtId="0" fontId="5" fillId="2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41" fontId="2" fillId="2" borderId="8" xfId="0" applyNumberFormat="1" applyFont="1" applyFill="1" applyBorder="1" applyAlignment="1">
      <alignment horizontal="center" vertical="center" shrinkToFit="1"/>
    </xf>
    <xf numFmtId="41" fontId="3" fillId="2" borderId="0" xfId="0" applyNumberFormat="1" applyFont="1" applyFill="1" applyBorder="1" applyAlignment="1">
      <alignment horizontal="right" vertical="center" shrinkToFit="1"/>
    </xf>
    <xf numFmtId="41" fontId="3" fillId="7" borderId="4" xfId="0" applyNumberFormat="1" applyFont="1" applyFill="1" applyBorder="1" applyAlignment="1">
      <alignment horizontal="right" vertical="center" shrinkToFit="1"/>
    </xf>
    <xf numFmtId="3" fontId="2" fillId="2" borderId="0" xfId="0" applyNumberFormat="1" applyFont="1" applyFill="1" applyBorder="1" applyAlignment="1">
      <alignment vertical="center" shrinkToFit="1"/>
    </xf>
    <xf numFmtId="0" fontId="15" fillId="0" borderId="0" xfId="0" applyFont="1" applyFill="1" applyBorder="1" applyAlignment="1">
      <alignment vertical="center"/>
    </xf>
    <xf numFmtId="49" fontId="2" fillId="6" borderId="4" xfId="0" applyNumberFormat="1" applyFont="1" applyFill="1" applyBorder="1" applyAlignment="1">
      <alignment horizontal="left" vertical="center" indent="1"/>
    </xf>
    <xf numFmtId="0" fontId="2" fillId="6" borderId="4" xfId="0" applyFont="1" applyFill="1" applyBorder="1" applyAlignment="1">
      <alignment horizontal="left" vertical="center" indent="2"/>
    </xf>
    <xf numFmtId="41" fontId="2" fillId="6" borderId="4" xfId="0" applyNumberFormat="1" applyFont="1" applyFill="1" applyBorder="1" applyAlignment="1">
      <alignment horizontal="center" vertical="center" shrinkToFit="1"/>
    </xf>
    <xf numFmtId="0" fontId="2" fillId="6" borderId="4" xfId="0" applyFont="1" applyFill="1" applyBorder="1" applyAlignment="1">
      <alignment horizontal="left" vertical="center" indent="3"/>
    </xf>
    <xf numFmtId="177" fontId="2" fillId="6" borderId="4" xfId="0" applyNumberFormat="1" applyFont="1" applyFill="1" applyBorder="1" applyAlignment="1">
      <alignment vertical="center" shrinkToFit="1"/>
    </xf>
    <xf numFmtId="0" fontId="2" fillId="5" borderId="4" xfId="0" applyFont="1" applyFill="1" applyBorder="1" applyAlignment="1">
      <alignment horizontal="left" vertical="center"/>
    </xf>
    <xf numFmtId="49" fontId="3" fillId="5" borderId="4" xfId="0" applyNumberFormat="1" applyFont="1" applyFill="1" applyBorder="1" applyAlignment="1">
      <alignment horizontal="left" vertical="center" indent="1"/>
    </xf>
    <xf numFmtId="41" fontId="3" fillId="5" borderId="4" xfId="0" applyNumberFormat="1" applyFont="1" applyFill="1" applyBorder="1" applyAlignment="1">
      <alignment horizontal="center" vertical="center" shrinkToFit="1"/>
    </xf>
    <xf numFmtId="49" fontId="2" fillId="9" borderId="4" xfId="0" applyNumberFormat="1" applyFont="1" applyFill="1" applyBorder="1" applyAlignment="1">
      <alignment horizontal="left" vertical="center" indent="1"/>
    </xf>
    <xf numFmtId="0" fontId="2" fillId="9" borderId="4" xfId="0" applyFont="1" applyFill="1" applyBorder="1" applyAlignment="1">
      <alignment horizontal="left" vertical="center" indent="3"/>
    </xf>
    <xf numFmtId="41" fontId="2" fillId="9" borderId="4" xfId="0" applyNumberFormat="1" applyFont="1" applyFill="1" applyBorder="1" applyAlignment="1">
      <alignment horizontal="center" vertical="center" shrinkToFit="1"/>
    </xf>
    <xf numFmtId="0" fontId="2" fillId="9" borderId="4" xfId="0" applyFont="1" applyFill="1" applyBorder="1" applyAlignment="1">
      <alignment horizontal="left" vertical="center" wrapText="1" indent="3"/>
    </xf>
    <xf numFmtId="177" fontId="3" fillId="5" borderId="4" xfId="0" applyNumberFormat="1" applyFont="1" applyFill="1" applyBorder="1" applyAlignment="1">
      <alignment vertical="center" shrinkToFit="1"/>
    </xf>
    <xf numFmtId="41" fontId="3" fillId="5" borderId="4" xfId="0" applyNumberFormat="1" applyFont="1" applyFill="1" applyBorder="1" applyAlignment="1">
      <alignment horizontal="right" vertical="center" shrinkToFit="1"/>
    </xf>
    <xf numFmtId="41" fontId="2" fillId="2" borderId="0" xfId="0" applyNumberFormat="1" applyFont="1" applyFill="1" applyBorder="1" applyAlignment="1">
      <alignment horizontal="right" vertical="center" shrinkToFit="1"/>
    </xf>
    <xf numFmtId="0" fontId="16" fillId="5" borderId="4" xfId="0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horizontal="right" vertical="center" shrinkToFit="1"/>
    </xf>
    <xf numFmtId="177" fontId="2" fillId="9" borderId="4" xfId="0" applyNumberFormat="1" applyFont="1" applyFill="1" applyBorder="1" applyAlignment="1">
      <alignment vertical="center" shrinkToFit="1"/>
    </xf>
    <xf numFmtId="41" fontId="2" fillId="7" borderId="6" xfId="0" applyNumberFormat="1" applyFont="1" applyFill="1" applyBorder="1" applyAlignment="1">
      <alignment horizontal="center" vertical="center" wrapText="1"/>
    </xf>
    <xf numFmtId="41" fontId="2" fillId="7" borderId="6" xfId="0" applyNumberFormat="1" applyFont="1" applyFill="1" applyBorder="1" applyAlignment="1">
      <alignment horizontal="left" vertical="center" indent="1"/>
    </xf>
    <xf numFmtId="41" fontId="2" fillId="7" borderId="6" xfId="0" applyNumberFormat="1" applyFont="1" applyFill="1" applyBorder="1" applyAlignment="1">
      <alignment horizontal="center" vertical="center" shrinkToFit="1"/>
    </xf>
    <xf numFmtId="0" fontId="2" fillId="5" borderId="4" xfId="0" applyNumberFormat="1" applyFont="1" applyFill="1" applyBorder="1" applyAlignment="1">
      <alignment horizontal="left" vertical="center" wrapText="1" indent="2"/>
    </xf>
    <xf numFmtId="0" fontId="2" fillId="6" borderId="4" xfId="0" applyFont="1" applyFill="1" applyBorder="1" applyAlignment="1">
      <alignment horizontal="left" vertical="center" wrapText="1" indent="3"/>
    </xf>
    <xf numFmtId="0" fontId="2" fillId="5" borderId="4" xfId="0" applyFont="1" applyFill="1" applyBorder="1" applyAlignment="1">
      <alignment horizontal="left" vertical="center" wrapText="1" indent="2" shrinkToFit="1"/>
    </xf>
    <xf numFmtId="0" fontId="17" fillId="6" borderId="4" xfId="0" applyFont="1" applyFill="1" applyBorder="1" applyAlignment="1">
      <alignment horizontal="left" vertical="center" indent="3"/>
    </xf>
    <xf numFmtId="41" fontId="2" fillId="10" borderId="4" xfId="0" applyNumberFormat="1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left" vertical="center" indent="4"/>
    </xf>
    <xf numFmtId="41" fontId="2" fillId="10" borderId="4" xfId="0" applyNumberFormat="1" applyFont="1" applyFill="1" applyBorder="1" applyAlignment="1">
      <alignment horizontal="center" vertical="center" shrinkToFit="1"/>
    </xf>
    <xf numFmtId="49" fontId="2" fillId="10" borderId="4" xfId="0" applyNumberFormat="1" applyFont="1" applyFill="1" applyBorder="1" applyAlignment="1">
      <alignment horizontal="left" vertical="center" indent="1"/>
    </xf>
    <xf numFmtId="41" fontId="10" fillId="7" borderId="4" xfId="0" applyNumberFormat="1" applyFont="1" applyFill="1" applyBorder="1" applyAlignment="1">
      <alignment vertical="center" shrinkToFit="1"/>
    </xf>
    <xf numFmtId="177" fontId="2" fillId="10" borderId="4" xfId="0" applyNumberFormat="1" applyFont="1" applyFill="1" applyBorder="1" applyAlignment="1">
      <alignment vertical="center" shrinkToFit="1"/>
    </xf>
    <xf numFmtId="0" fontId="0" fillId="2" borderId="0" xfId="0" applyFont="1" applyFill="1" applyAlignment="1">
      <alignment vertical="center"/>
    </xf>
    <xf numFmtId="0" fontId="14" fillId="2" borderId="0" xfId="0" applyFont="1" applyFill="1" applyBorder="1">
      <alignment vertical="top"/>
    </xf>
    <xf numFmtId="41" fontId="3" fillId="10" borderId="4" xfId="0" applyNumberFormat="1" applyFont="1" applyFill="1" applyBorder="1" applyAlignment="1">
      <alignment horizontal="right" vertical="center" shrinkToFit="1"/>
    </xf>
    <xf numFmtId="0" fontId="15" fillId="0" borderId="0" xfId="0" applyFont="1" applyFill="1" applyBorder="1">
      <alignment vertical="top"/>
    </xf>
    <xf numFmtId="49" fontId="2" fillId="2" borderId="4" xfId="0" applyNumberFormat="1" applyFont="1" applyFill="1" applyBorder="1" applyAlignment="1">
      <alignment horizontal="left" vertical="center" indent="1"/>
    </xf>
    <xf numFmtId="41" fontId="2" fillId="2" borderId="4" xfId="0" applyNumberFormat="1" applyFont="1" applyFill="1" applyBorder="1" applyAlignment="1">
      <alignment horizontal="left" vertical="center" wrapText="1"/>
    </xf>
    <xf numFmtId="0" fontId="2" fillId="9" borderId="4" xfId="0" applyFont="1" applyFill="1" applyBorder="1" applyAlignment="1">
      <alignment horizontal="left" vertical="center" wrapText="1" indent="2"/>
    </xf>
    <xf numFmtId="49" fontId="2" fillId="11" borderId="4" xfId="0" applyNumberFormat="1" applyFont="1" applyFill="1" applyBorder="1" applyAlignment="1">
      <alignment horizontal="left" vertical="center" indent="1"/>
    </xf>
    <xf numFmtId="0" fontId="2" fillId="11" borderId="4" xfId="0" applyFont="1" applyFill="1" applyBorder="1" applyAlignment="1">
      <alignment horizontal="left" vertical="center" indent="4"/>
    </xf>
    <xf numFmtId="41" fontId="2" fillId="11" borderId="4" xfId="0" applyNumberFormat="1" applyFont="1" applyFill="1" applyBorder="1" applyAlignment="1">
      <alignment horizontal="center" vertical="center" shrinkToFit="1"/>
    </xf>
    <xf numFmtId="0" fontId="17" fillId="9" borderId="4" xfId="0" applyFont="1" applyFill="1" applyBorder="1" applyAlignment="1">
      <alignment horizontal="left" vertical="center" indent="3"/>
    </xf>
    <xf numFmtId="41" fontId="2" fillId="11" borderId="4" xfId="0" applyNumberFormat="1" applyFont="1" applyFill="1" applyBorder="1" applyAlignment="1">
      <alignment horizontal="left" vertical="center" wrapText="1"/>
    </xf>
    <xf numFmtId="41" fontId="2" fillId="6" borderId="4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left" vertical="center" wrapText="1" indent="1"/>
    </xf>
    <xf numFmtId="41" fontId="2" fillId="2" borderId="4" xfId="0" applyNumberFormat="1" applyFont="1" applyFill="1" applyBorder="1" applyAlignment="1">
      <alignment vertical="center" shrinkToFit="1"/>
    </xf>
    <xf numFmtId="41" fontId="2" fillId="11" borderId="4" xfId="0" applyNumberFormat="1" applyFont="1" applyFill="1" applyBorder="1" applyAlignment="1">
      <alignment vertical="center" shrinkToFit="1"/>
    </xf>
    <xf numFmtId="41" fontId="2" fillId="7" borderId="4" xfId="0" applyNumberFormat="1" applyFont="1" applyFill="1" applyBorder="1" applyAlignment="1">
      <alignment vertical="center" shrinkToFit="1"/>
    </xf>
    <xf numFmtId="41" fontId="2" fillId="2" borderId="0" xfId="0" applyNumberFormat="1" applyFont="1" applyFill="1" applyBorder="1" applyAlignment="1">
      <alignment horizontal="left" vertical="center"/>
    </xf>
    <xf numFmtId="41" fontId="2" fillId="9" borderId="4" xfId="0" applyNumberFormat="1" applyFont="1" applyFill="1" applyBorder="1" applyAlignment="1">
      <alignment vertical="center" shrinkToFit="1"/>
    </xf>
    <xf numFmtId="41" fontId="3" fillId="6" borderId="4" xfId="0" applyNumberFormat="1" applyFont="1" applyFill="1" applyBorder="1" applyAlignment="1">
      <alignment horizontal="right" vertical="center" shrinkToFit="1"/>
    </xf>
    <xf numFmtId="3" fontId="3" fillId="2" borderId="0" xfId="0" applyNumberFormat="1" applyFont="1" applyFill="1" applyBorder="1" applyAlignment="1">
      <alignment horizontal="right" vertical="center" shrinkToFit="1"/>
    </xf>
    <xf numFmtId="0" fontId="2" fillId="2" borderId="0" xfId="0" applyFont="1" applyFill="1" applyAlignment="1">
      <alignment vertical="center"/>
    </xf>
    <xf numFmtId="41" fontId="0" fillId="7" borderId="4" xfId="0" applyNumberForma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49" fontId="0" fillId="6" borderId="4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3" fontId="0" fillId="0" borderId="0" xfId="0" applyNumberFormat="1" applyFill="1" applyAlignment="1">
      <alignment vertical="center"/>
    </xf>
    <xf numFmtId="0" fontId="14" fillId="0" borderId="0" xfId="0" applyFont="1" applyFill="1" applyBorder="1">
      <alignment vertical="top"/>
    </xf>
    <xf numFmtId="41" fontId="12" fillId="6" borderId="4" xfId="0" applyNumberFormat="1" applyFont="1" applyFill="1" applyBorder="1" applyAlignment="1">
      <alignment horizontal="center" vertical="center" shrinkToFit="1"/>
    </xf>
    <xf numFmtId="41" fontId="0" fillId="3" borderId="4" xfId="0" applyNumberForma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0" fillId="0" borderId="0" xfId="0" applyFont="1" applyBorder="1" applyAlignment="1">
      <alignment horizontal="left" vertical="center"/>
    </xf>
    <xf numFmtId="31" fontId="0" fillId="0" borderId="0" xfId="0" applyNumberFormat="1" applyFont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52" applyFont="1" applyBorder="1" applyAlignment="1" applyProtection="1">
      <alignment horizontal="left" vertical="center" indent="1"/>
      <protection locked="0"/>
    </xf>
    <xf numFmtId="41" fontId="6" fillId="0" borderId="4" xfId="0" applyNumberFormat="1" applyFont="1" applyBorder="1" applyAlignment="1" applyProtection="1">
      <alignment horizontal="right" vertical="center" indent="1"/>
      <protection locked="0"/>
    </xf>
    <xf numFmtId="1" fontId="0" fillId="0" borderId="4" xfId="0" applyNumberFormat="1" applyFont="1" applyBorder="1" applyAlignment="1" applyProtection="1">
      <alignment horizontal="left" vertical="center" indent="1"/>
      <protection locked="0"/>
    </xf>
    <xf numFmtId="41" fontId="0" fillId="0" borderId="4" xfId="0" applyNumberFormat="1" applyFont="1" applyBorder="1" applyAlignment="1">
      <alignment horizontal="right" vertical="center" indent="1"/>
    </xf>
    <xf numFmtId="10" fontId="0" fillId="0" borderId="0" xfId="0" applyNumberFormat="1" applyFont="1" applyAlignment="1">
      <alignment vertical="center"/>
    </xf>
    <xf numFmtId="3" fontId="0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 vertical="center" indent="1"/>
    </xf>
    <xf numFmtId="0" fontId="0" fillId="0" borderId="4" xfId="52" applyFont="1" applyBorder="1" applyAlignment="1" applyProtection="1">
      <alignment horizontal="left" vertical="center" indent="2"/>
      <protection locked="0"/>
    </xf>
    <xf numFmtId="41" fontId="0" fillId="0" borderId="4" xfId="0" applyNumberFormat="1" applyFont="1" applyBorder="1" applyAlignment="1" applyProtection="1">
      <alignment horizontal="right" vertical="center" indent="1"/>
      <protection locked="0"/>
    </xf>
    <xf numFmtId="3" fontId="0" fillId="0" borderId="0" xfId="0" applyNumberFormat="1" applyFont="1" applyBorder="1" applyAlignment="1">
      <alignment horizontal="right" vertical="center" indent="1"/>
    </xf>
    <xf numFmtId="3" fontId="0" fillId="12" borderId="0" xfId="0" applyNumberFormat="1" applyFont="1" applyFill="1" applyBorder="1" applyAlignment="1">
      <alignment horizontal="right" vertical="center" indent="1"/>
    </xf>
    <xf numFmtId="3" fontId="0" fillId="0" borderId="0" xfId="0" applyNumberFormat="1" applyFont="1" applyFill="1" applyBorder="1" applyAlignment="1">
      <alignment horizontal="right" vertical="center" indent="1"/>
    </xf>
    <xf numFmtId="41" fontId="0" fillId="2" borderId="4" xfId="0" applyNumberFormat="1" applyFont="1" applyFill="1" applyBorder="1" applyAlignment="1">
      <alignment horizontal="right" vertical="center" indent="1"/>
    </xf>
    <xf numFmtId="41" fontId="0" fillId="0" borderId="4" xfId="0" applyNumberFormat="1" applyFont="1" applyFill="1" applyBorder="1" applyAlignment="1">
      <alignment horizontal="right" vertical="center" indent="1"/>
    </xf>
    <xf numFmtId="0" fontId="0" fillId="0" borderId="4" xfId="0" applyFont="1" applyBorder="1" applyAlignment="1">
      <alignment vertical="center"/>
    </xf>
    <xf numFmtId="3" fontId="18" fillId="0" borderId="0" xfId="0" applyNumberFormat="1" applyFont="1" applyBorder="1" applyAlignment="1">
      <alignment horizontal="right" vertical="center" indent="1"/>
    </xf>
    <xf numFmtId="41" fontId="0" fillId="0" borderId="4" xfId="0" applyNumberFormat="1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4" xfId="0" applyFont="1" applyBorder="1" applyAlignment="1">
      <alignment vertical="center" shrinkToFit="1"/>
    </xf>
    <xf numFmtId="0" fontId="6" fillId="0" borderId="4" xfId="52" applyFont="1" applyBorder="1" applyAlignment="1" applyProtection="1">
      <alignment horizontal="center" vertical="center"/>
    </xf>
    <xf numFmtId="41" fontId="6" fillId="2" borderId="4" xfId="0" applyNumberFormat="1" applyFont="1" applyFill="1" applyBorder="1" applyAlignment="1" applyProtection="1">
      <alignment horizontal="right" vertical="center" indent="1"/>
    </xf>
    <xf numFmtId="0" fontId="6" fillId="0" borderId="4" xfId="0" applyFont="1" applyBorder="1" applyAlignment="1" applyProtection="1">
      <alignment horizontal="center" vertical="center"/>
    </xf>
    <xf numFmtId="41" fontId="6" fillId="0" borderId="4" xfId="0" applyNumberFormat="1" applyFont="1" applyBorder="1" applyAlignment="1" applyProtection="1">
      <alignment horizontal="right" vertical="center" indent="1"/>
    </xf>
    <xf numFmtId="0" fontId="6" fillId="0" borderId="4" xfId="52" applyFont="1" applyBorder="1" applyAlignment="1" applyProtection="1">
      <alignment horizontal="left" vertical="center" indent="1"/>
    </xf>
    <xf numFmtId="1" fontId="6" fillId="0" borderId="4" xfId="0" applyNumberFormat="1" applyFont="1" applyBorder="1" applyAlignment="1" applyProtection="1">
      <alignment horizontal="left" vertical="center" indent="1"/>
    </xf>
    <xf numFmtId="1" fontId="0" fillId="0" borderId="4" xfId="52" applyNumberFormat="1" applyFont="1" applyBorder="1" applyAlignment="1" applyProtection="1">
      <alignment horizontal="left" vertical="center" indent="2"/>
    </xf>
    <xf numFmtId="41" fontId="0" fillId="2" borderId="4" xfId="0" applyNumberFormat="1" applyFont="1" applyFill="1" applyBorder="1" applyAlignment="1" applyProtection="1">
      <alignment horizontal="right" vertical="center" indent="1"/>
    </xf>
    <xf numFmtId="1" fontId="0" fillId="0" borderId="4" xfId="0" applyNumberFormat="1" applyFont="1" applyBorder="1" applyAlignment="1" applyProtection="1">
      <alignment horizontal="left" vertical="center" indent="2"/>
    </xf>
    <xf numFmtId="41" fontId="0" fillId="0" borderId="4" xfId="0" applyNumberFormat="1" applyFont="1" applyBorder="1" applyAlignment="1" applyProtection="1">
      <alignment horizontal="right" vertical="center" indent="1"/>
    </xf>
    <xf numFmtId="0" fontId="0" fillId="0" borderId="4" xfId="52" applyFont="1" applyBorder="1" applyAlignment="1" applyProtection="1">
      <alignment horizontal="left" vertical="center" indent="3"/>
    </xf>
    <xf numFmtId="0" fontId="0" fillId="0" borderId="4" xfId="0" applyNumberFormat="1" applyFont="1" applyBorder="1" applyAlignment="1" applyProtection="1">
      <alignment horizontal="left" vertical="center" indent="2"/>
    </xf>
    <xf numFmtId="182" fontId="6" fillId="0" borderId="4" xfId="9" applyNumberFormat="1" applyFont="1" applyBorder="1" applyAlignment="1" applyProtection="1">
      <alignment horizontal="center" vertical="center"/>
    </xf>
    <xf numFmtId="0" fontId="0" fillId="0" borderId="4" xfId="52" applyFont="1" applyBorder="1" applyAlignment="1" applyProtection="1">
      <alignment horizontal="left" vertical="center" indent="2"/>
    </xf>
    <xf numFmtId="0" fontId="0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3" fontId="0" fillId="3" borderId="0" xfId="0" applyNumberFormat="1" applyFont="1" applyFill="1" applyBorder="1" applyAlignment="1">
      <alignment horizontal="right" vertical="center" indent="1"/>
    </xf>
    <xf numFmtId="3" fontId="6" fillId="0" borderId="0" xfId="0" applyNumberFormat="1" applyFont="1" applyBorder="1" applyAlignment="1">
      <alignment horizontal="center" vertical="center"/>
    </xf>
  </cellXfs>
  <cellStyles count="55">
    <cellStyle name="常规" xfId="0" builtinId="0"/>
    <cellStyle name="常规_恩平市2009年一般预算支出计划总表(社保股正确）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恩平市2009年一般预算收支计划表" xfId="52"/>
    <cellStyle name="千位分隔 2" xfId="53"/>
    <cellStyle name="样式 1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7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P11" sqref="P11"/>
    </sheetView>
  </sheetViews>
  <sheetFormatPr defaultColWidth="9" defaultRowHeight="15.95" customHeight="1"/>
  <cols>
    <col min="1" max="1" width="50.625" style="350" customWidth="1"/>
    <col min="2" max="2" width="24.625" style="350" customWidth="1"/>
    <col min="3" max="3" width="50.625" style="351" customWidth="1"/>
    <col min="4" max="4" width="24.625" style="350" customWidth="1"/>
    <col min="5" max="5" width="9" style="350"/>
    <col min="6" max="6" width="33.125" style="350" hidden="1" customWidth="1"/>
    <col min="7" max="9" width="11" style="350" hidden="1" customWidth="1"/>
    <col min="10" max="11" width="12.25" style="350" hidden="1" customWidth="1"/>
    <col min="12" max="12" width="11" style="350" hidden="1" customWidth="1"/>
    <col min="13" max="13" width="9" style="350" hidden="1" customWidth="1"/>
    <col min="14" max="16384" width="9" style="350"/>
  </cols>
  <sheetData>
    <row r="1" ht="39.75" customHeight="1" spans="1:12">
      <c r="A1" s="352" t="s">
        <v>0</v>
      </c>
      <c r="B1" s="352"/>
      <c r="C1" s="352"/>
      <c r="D1" s="352"/>
      <c r="F1" s="353"/>
      <c r="G1" s="353"/>
      <c r="H1" s="353"/>
      <c r="I1" s="353"/>
      <c r="J1" s="353"/>
      <c r="K1" s="353"/>
      <c r="L1" s="353"/>
    </row>
    <row r="2" customHeight="1" spans="1:11">
      <c r="A2" s="354" t="s">
        <v>1</v>
      </c>
      <c r="B2" s="355"/>
      <c r="C2" s="356"/>
      <c r="D2" s="357" t="s">
        <v>2</v>
      </c>
      <c r="F2" s="357"/>
      <c r="G2" s="357"/>
      <c r="H2" s="357"/>
      <c r="I2" s="357"/>
      <c r="J2" s="357"/>
      <c r="K2" s="357"/>
    </row>
    <row r="3" ht="18" customHeight="1" spans="1:11">
      <c r="A3" s="358" t="s">
        <v>3</v>
      </c>
      <c r="B3" s="358"/>
      <c r="C3" s="358" t="s">
        <v>4</v>
      </c>
      <c r="D3" s="358"/>
      <c r="F3" s="359"/>
      <c r="G3" s="359"/>
      <c r="H3" s="359"/>
      <c r="I3" s="359"/>
      <c r="J3" s="359"/>
      <c r="K3" s="359"/>
    </row>
    <row r="4" ht="18" customHeight="1" spans="1:12">
      <c r="A4" s="358" t="s">
        <v>5</v>
      </c>
      <c r="B4" s="358" t="s">
        <v>6</v>
      </c>
      <c r="C4" s="358" t="s">
        <v>5</v>
      </c>
      <c r="D4" s="358" t="s">
        <v>6</v>
      </c>
      <c r="F4" s="359"/>
      <c r="G4" s="359" t="s">
        <v>7</v>
      </c>
      <c r="H4" s="359" t="s">
        <v>8</v>
      </c>
      <c r="I4" s="359" t="s">
        <v>9</v>
      </c>
      <c r="J4" s="359" t="s">
        <v>10</v>
      </c>
      <c r="K4" s="359" t="s">
        <v>11</v>
      </c>
      <c r="L4" s="395" t="s">
        <v>12</v>
      </c>
    </row>
    <row r="5" customHeight="1" spans="1:12">
      <c r="A5" s="360" t="s">
        <v>13</v>
      </c>
      <c r="B5" s="361">
        <f>SUM(B6:B19)</f>
        <v>0</v>
      </c>
      <c r="C5" s="362" t="s">
        <v>14</v>
      </c>
      <c r="D5" s="363">
        <f ca="1">(镇级基本支出!L7+自筹人员基本支出!H7+镇级项目支出!D6)/10000</f>
        <v>1351</v>
      </c>
      <c r="E5" s="364"/>
      <c r="F5" s="365" t="s">
        <v>13</v>
      </c>
      <c r="G5" s="366">
        <f>SUM(G6:G18)</f>
        <v>64066</v>
      </c>
      <c r="H5" s="366">
        <f>SUM(H6:H18)</f>
        <v>73111</v>
      </c>
      <c r="I5" s="366">
        <f>SUM(I6:I18)</f>
        <v>74865</v>
      </c>
      <c r="J5" s="366">
        <f>SUM(J6:J18)</f>
        <v>73781</v>
      </c>
      <c r="K5" s="366">
        <f>SUM(K6:K18)</f>
        <v>62709</v>
      </c>
      <c r="L5" s="395">
        <f>K5*1.08</f>
        <v>67725.72</v>
      </c>
    </row>
    <row r="6" customHeight="1" spans="1:13">
      <c r="A6" s="367" t="s">
        <v>15</v>
      </c>
      <c r="B6" s="368"/>
      <c r="C6" s="362" t="s">
        <v>16</v>
      </c>
      <c r="D6" s="363">
        <f>(镇级基本支出!L39+自筹人员基本支出!H36+镇级项目支出!D71)/10000</f>
        <v>10</v>
      </c>
      <c r="E6" s="364"/>
      <c r="F6" s="369" t="s">
        <v>15</v>
      </c>
      <c r="G6" s="369">
        <v>10023</v>
      </c>
      <c r="H6" s="369">
        <v>10469</v>
      </c>
      <c r="I6" s="369">
        <v>10031</v>
      </c>
      <c r="J6" s="369">
        <v>13486</v>
      </c>
      <c r="K6" s="396">
        <v>18507</v>
      </c>
      <c r="L6" s="350">
        <f t="shared" ref="L6:L18" si="0">K6*1.065</f>
        <v>19709.955</v>
      </c>
      <c r="M6" s="350">
        <v>13918</v>
      </c>
    </row>
    <row r="7" customHeight="1" spans="1:13">
      <c r="A7" s="367" t="s">
        <v>17</v>
      </c>
      <c r="B7" s="368"/>
      <c r="C7" s="362" t="s">
        <v>18</v>
      </c>
      <c r="D7" s="363">
        <f>(镇级基本支出!L46+自筹人员基本支出!H43+镇级项目支出!D79)/10000</f>
        <v>335</v>
      </c>
      <c r="E7" s="364"/>
      <c r="F7" s="369" t="s">
        <v>17</v>
      </c>
      <c r="G7" s="369">
        <v>12664</v>
      </c>
      <c r="H7" s="369">
        <v>11950</v>
      </c>
      <c r="I7" s="369">
        <v>12805</v>
      </c>
      <c r="J7" s="369">
        <v>5144</v>
      </c>
      <c r="K7" s="396">
        <v>19</v>
      </c>
      <c r="L7" s="350">
        <f t="shared" si="0"/>
        <v>20.235</v>
      </c>
      <c r="M7" s="350">
        <v>25</v>
      </c>
    </row>
    <row r="8" customHeight="1" spans="1:13">
      <c r="A8" s="367" t="s">
        <v>19</v>
      </c>
      <c r="B8" s="368"/>
      <c r="C8" s="362" t="s">
        <v>20</v>
      </c>
      <c r="D8" s="363">
        <f>(镇级基本支出!L63+自筹人员基本支出!H57+镇级项目支出!D110)/10000</f>
        <v>1355</v>
      </c>
      <c r="E8" s="364"/>
      <c r="F8" s="369" t="s">
        <v>19</v>
      </c>
      <c r="G8" s="370">
        <v>3703</v>
      </c>
      <c r="H8" s="371">
        <v>4025</v>
      </c>
      <c r="I8" s="371">
        <v>4503</v>
      </c>
      <c r="J8" s="369">
        <v>4773</v>
      </c>
      <c r="K8" s="369">
        <v>3843</v>
      </c>
      <c r="L8" s="350">
        <f t="shared" si="0"/>
        <v>4092.795</v>
      </c>
      <c r="M8" s="350">
        <v>1995</v>
      </c>
    </row>
    <row r="9" customHeight="1" spans="1:13">
      <c r="A9" s="367" t="s">
        <v>21</v>
      </c>
      <c r="B9" s="368"/>
      <c r="C9" s="362" t="s">
        <v>22</v>
      </c>
      <c r="D9" s="372">
        <f>(镇级基本支出!L81+自筹人员基本支出!H69+镇级项目支出!D128)/10000</f>
        <v>10</v>
      </c>
      <c r="E9" s="364"/>
      <c r="F9" s="369" t="s">
        <v>21</v>
      </c>
      <c r="G9" s="369">
        <v>891</v>
      </c>
      <c r="H9" s="369">
        <v>941</v>
      </c>
      <c r="I9" s="369">
        <v>1144</v>
      </c>
      <c r="J9" s="369">
        <v>1200</v>
      </c>
      <c r="K9" s="369">
        <v>1304</v>
      </c>
      <c r="L9" s="350">
        <f t="shared" si="0"/>
        <v>1388.76</v>
      </c>
      <c r="M9" s="350">
        <v>1394</v>
      </c>
    </row>
    <row r="10" customHeight="1" spans="1:13">
      <c r="A10" s="367" t="s">
        <v>23</v>
      </c>
      <c r="B10" s="368"/>
      <c r="C10" s="362" t="s">
        <v>24</v>
      </c>
      <c r="D10" s="363">
        <f>(镇级基本支出!L93+自筹人员基本支出!H81+镇级项目支出!D147)/10000</f>
        <v>82</v>
      </c>
      <c r="E10" s="364"/>
      <c r="F10" s="369" t="s">
        <v>23</v>
      </c>
      <c r="G10" s="369">
        <v>960</v>
      </c>
      <c r="H10" s="369">
        <v>878</v>
      </c>
      <c r="I10" s="369">
        <v>1145</v>
      </c>
      <c r="J10" s="369">
        <v>1203</v>
      </c>
      <c r="K10" s="369">
        <v>798</v>
      </c>
      <c r="L10" s="350">
        <f t="shared" si="0"/>
        <v>849.87</v>
      </c>
      <c r="M10" s="350">
        <v>650</v>
      </c>
    </row>
    <row r="11" customHeight="1" spans="1:13">
      <c r="A11" s="367" t="s">
        <v>25</v>
      </c>
      <c r="B11" s="368"/>
      <c r="C11" s="362" t="s">
        <v>26</v>
      </c>
      <c r="D11" s="363">
        <f>(镇级基本支出!L102+自筹人员基本支出!H89+镇级项目支出!D166)/10000</f>
        <v>879</v>
      </c>
      <c r="E11" s="364"/>
      <c r="F11" s="369" t="s">
        <v>25</v>
      </c>
      <c r="G11" s="369">
        <v>3929</v>
      </c>
      <c r="H11" s="369">
        <v>4230</v>
      </c>
      <c r="I11" s="369">
        <v>4323</v>
      </c>
      <c r="J11" s="369">
        <v>4549</v>
      </c>
      <c r="K11" s="369">
        <v>4771</v>
      </c>
      <c r="L11" s="350">
        <f t="shared" si="0"/>
        <v>5081.115</v>
      </c>
      <c r="M11" s="350">
        <v>4300</v>
      </c>
    </row>
    <row r="12" customHeight="1" spans="1:13">
      <c r="A12" s="367" t="s">
        <v>27</v>
      </c>
      <c r="B12" s="368"/>
      <c r="C12" s="362" t="s">
        <v>28</v>
      </c>
      <c r="D12" s="363">
        <f>(镇级基本支出!L178+自筹人员基本支出!H112+镇级项目支出!D209)/10000</f>
        <v>547</v>
      </c>
      <c r="E12" s="364"/>
      <c r="F12" s="369" t="s">
        <v>27</v>
      </c>
      <c r="G12" s="369">
        <v>2131</v>
      </c>
      <c r="H12" s="369">
        <v>5653</v>
      </c>
      <c r="I12" s="369">
        <v>3905</v>
      </c>
      <c r="J12" s="369">
        <v>6000</v>
      </c>
      <c r="K12" s="369">
        <v>3846</v>
      </c>
      <c r="L12" s="350">
        <f t="shared" si="0"/>
        <v>4095.99</v>
      </c>
      <c r="M12" s="350">
        <v>3900</v>
      </c>
    </row>
    <row r="13" customHeight="1" spans="1:13">
      <c r="A13" s="367" t="s">
        <v>29</v>
      </c>
      <c r="B13" s="368"/>
      <c r="C13" s="362" t="s">
        <v>30</v>
      </c>
      <c r="D13" s="363">
        <f>(镇级基本支出!L260+自筹人员基本支出!H127+镇级项目支出!D238)/10000</f>
        <v>10</v>
      </c>
      <c r="E13" s="364"/>
      <c r="F13" s="369" t="s">
        <v>29</v>
      </c>
      <c r="G13" s="369">
        <v>771</v>
      </c>
      <c r="H13" s="369">
        <v>713</v>
      </c>
      <c r="I13" s="369">
        <v>707</v>
      </c>
      <c r="J13" s="369">
        <v>814</v>
      </c>
      <c r="K13" s="369">
        <v>823</v>
      </c>
      <c r="L13" s="350">
        <f t="shared" si="0"/>
        <v>876.495</v>
      </c>
      <c r="M13" s="350">
        <v>818</v>
      </c>
    </row>
    <row r="14" customHeight="1" spans="1:13">
      <c r="A14" s="367" t="s">
        <v>31</v>
      </c>
      <c r="B14" s="361"/>
      <c r="C14" s="362" t="s">
        <v>32</v>
      </c>
      <c r="D14" s="363">
        <f>(镇级基本支出!L277+自筹人员基本支出!H144+镇级项目支出!D261)/10000</f>
        <v>200</v>
      </c>
      <c r="E14" s="364"/>
      <c r="F14" s="369" t="s">
        <v>31</v>
      </c>
      <c r="G14" s="369">
        <v>9126</v>
      </c>
      <c r="H14" s="369">
        <v>13969</v>
      </c>
      <c r="I14" s="369">
        <v>14808</v>
      </c>
      <c r="J14" s="369">
        <v>15158</v>
      </c>
      <c r="K14" s="369">
        <v>11520</v>
      </c>
      <c r="L14" s="350">
        <f t="shared" si="0"/>
        <v>12268.8</v>
      </c>
      <c r="M14" s="350">
        <v>10028</v>
      </c>
    </row>
    <row r="15" customHeight="1" spans="1:13">
      <c r="A15" s="367" t="s">
        <v>33</v>
      </c>
      <c r="B15" s="368"/>
      <c r="C15" s="362" t="s">
        <v>34</v>
      </c>
      <c r="D15" s="363">
        <f>(镇级基本支出!L285+自筹人员基本支出!H152+镇级项目支出!D274)/10000</f>
        <v>585</v>
      </c>
      <c r="E15" s="364"/>
      <c r="F15" s="369" t="s">
        <v>33</v>
      </c>
      <c r="G15" s="369">
        <v>4592</v>
      </c>
      <c r="H15" s="369">
        <v>3335</v>
      </c>
      <c r="I15" s="369">
        <v>3165</v>
      </c>
      <c r="J15" s="369">
        <v>3904</v>
      </c>
      <c r="K15" s="369">
        <v>6406</v>
      </c>
      <c r="L15" s="350">
        <f t="shared" si="0"/>
        <v>6822.39</v>
      </c>
      <c r="M15" s="350">
        <v>5597</v>
      </c>
    </row>
    <row r="16" customHeight="1" spans="1:13">
      <c r="A16" s="367" t="s">
        <v>35</v>
      </c>
      <c r="B16" s="368"/>
      <c r="C16" s="362" t="s">
        <v>36</v>
      </c>
      <c r="D16" s="363">
        <f>(镇级基本支出!L301+自筹人员基本支出!H163+镇级项目支出!D299)/10000</f>
        <v>0</v>
      </c>
      <c r="E16" s="364"/>
      <c r="F16" s="369" t="s">
        <v>35</v>
      </c>
      <c r="G16" s="369">
        <v>1228</v>
      </c>
      <c r="H16" s="369">
        <v>1374</v>
      </c>
      <c r="I16" s="369">
        <v>1515</v>
      </c>
      <c r="J16" s="369">
        <v>1600</v>
      </c>
      <c r="K16" s="369">
        <v>1557</v>
      </c>
      <c r="L16" s="350">
        <f t="shared" si="0"/>
        <v>1658.205</v>
      </c>
      <c r="M16" s="350">
        <v>1600</v>
      </c>
    </row>
    <row r="17" customHeight="1" spans="1:13">
      <c r="A17" s="367" t="s">
        <v>37</v>
      </c>
      <c r="B17" s="361"/>
      <c r="C17" s="362" t="s">
        <v>38</v>
      </c>
      <c r="D17" s="363">
        <f>(镇级基本支出!L310+自筹人员基本支出!H172+镇级项目支出!D310)/10000</f>
        <v>0</v>
      </c>
      <c r="E17" s="364"/>
      <c r="F17" s="369" t="s">
        <v>37</v>
      </c>
      <c r="G17" s="369">
        <v>8222</v>
      </c>
      <c r="H17" s="369">
        <v>11047</v>
      </c>
      <c r="I17" s="369">
        <v>4166</v>
      </c>
      <c r="J17" s="369">
        <v>8600</v>
      </c>
      <c r="K17" s="369">
        <v>1992</v>
      </c>
      <c r="L17" s="350">
        <f t="shared" si="0"/>
        <v>2121.48</v>
      </c>
      <c r="M17" s="350">
        <v>1350</v>
      </c>
    </row>
    <row r="18" customHeight="1" spans="1:13">
      <c r="A18" s="367" t="s">
        <v>39</v>
      </c>
      <c r="B18" s="368"/>
      <c r="C18" s="362" t="s">
        <v>40</v>
      </c>
      <c r="D18" s="373">
        <f>(镇级基本支出!L319+自筹人员基本支出!H181+镇级项目支出!D321)/10000</f>
        <v>0</v>
      </c>
      <c r="E18" s="364"/>
      <c r="F18" s="369" t="s">
        <v>39</v>
      </c>
      <c r="G18" s="369">
        <v>5826</v>
      </c>
      <c r="H18" s="369">
        <v>4527</v>
      </c>
      <c r="I18" s="369">
        <v>12648</v>
      </c>
      <c r="J18" s="369">
        <v>7350</v>
      </c>
      <c r="K18" s="369">
        <v>7323</v>
      </c>
      <c r="L18" s="350">
        <f t="shared" si="0"/>
        <v>7798.995</v>
      </c>
      <c r="M18" s="350">
        <v>6400</v>
      </c>
    </row>
    <row r="19" customHeight="1" spans="1:12">
      <c r="A19" s="374" t="s">
        <v>41</v>
      </c>
      <c r="B19" s="374"/>
      <c r="C19" s="362" t="s">
        <v>42</v>
      </c>
      <c r="D19" s="373">
        <f>(镇级基本支出!L324+自筹人员基本支出!H186+镇级项目支出!D327)/10000</f>
        <v>0</v>
      </c>
      <c r="E19" s="364"/>
      <c r="F19" s="365" t="s">
        <v>43</v>
      </c>
      <c r="G19" s="375" t="e">
        <f>G20+G31+G33+#REF!+#REF!+#REF!+#REF!</f>
        <v>#REF!</v>
      </c>
      <c r="H19" s="375" t="e">
        <f>H20+H31+H33+#REF!+#REF!+#REF!+#REF!</f>
        <v>#REF!</v>
      </c>
      <c r="I19" s="375" t="e">
        <f>I20+I31+I33+#REF!+#REF!+#REF!+#REF!</f>
        <v>#REF!</v>
      </c>
      <c r="J19" s="366" t="e">
        <f>J20+J31+J33+J34+#REF!+#REF!</f>
        <v>#REF!</v>
      </c>
      <c r="K19" s="366" t="e">
        <f>K20+K31+K33+K34+#REF!+#REF!</f>
        <v>#REF!</v>
      </c>
      <c r="L19" s="397" t="e">
        <f>L20+L31+L33+L34+#REF!+#REF!+#REF!</f>
        <v>#REF!</v>
      </c>
    </row>
    <row r="20" ht="16.5" customHeight="1" spans="1:12">
      <c r="A20" s="360" t="s">
        <v>43</v>
      </c>
      <c r="B20" s="361">
        <f>B21+B22+B23+B24+B25+B26</f>
        <v>0</v>
      </c>
      <c r="C20" s="362" t="s">
        <v>44</v>
      </c>
      <c r="D20" s="363">
        <f>(镇级基本支出!L331+自筹人员基本支出!H193+镇级项目支出!D334)/10000</f>
        <v>33</v>
      </c>
      <c r="E20" s="364"/>
      <c r="F20" s="365" t="s">
        <v>45</v>
      </c>
      <c r="G20" s="375">
        <f>SUM(G21:G33)</f>
        <v>19990</v>
      </c>
      <c r="H20" s="375">
        <f>SUM(H21:H33)</f>
        <v>21749</v>
      </c>
      <c r="I20" s="375">
        <v>5095</v>
      </c>
      <c r="J20" s="366">
        <v>4513</v>
      </c>
      <c r="K20" s="366">
        <f>SUM(K21:K30)</f>
        <v>4895</v>
      </c>
      <c r="L20" s="397">
        <f>SUM(L21:L30)</f>
        <v>4003</v>
      </c>
    </row>
    <row r="21" customHeight="1" spans="1:12">
      <c r="A21" s="367" t="s">
        <v>46</v>
      </c>
      <c r="B21" s="368"/>
      <c r="C21" s="362" t="s">
        <v>47</v>
      </c>
      <c r="D21" s="363">
        <f>(镇级基本支出!L337+自筹人员基本支出!H198+镇级项目支出!D341)/10000</f>
        <v>70</v>
      </c>
      <c r="E21" s="364"/>
      <c r="F21" s="369" t="s">
        <v>48</v>
      </c>
      <c r="G21" s="369">
        <v>408</v>
      </c>
      <c r="H21" s="369">
        <v>414</v>
      </c>
      <c r="I21" s="369">
        <v>393</v>
      </c>
      <c r="J21" s="369">
        <v>480</v>
      </c>
      <c r="K21" s="369">
        <v>384</v>
      </c>
      <c r="L21" s="350">
        <v>350</v>
      </c>
    </row>
    <row r="22" customHeight="1" spans="1:12">
      <c r="A22" s="367" t="s">
        <v>49</v>
      </c>
      <c r="B22" s="368"/>
      <c r="C22" s="362" t="s">
        <v>50</v>
      </c>
      <c r="D22" s="363">
        <f>(镇级基本支出!L352+自筹人员基本支出!H203+镇级项目支出!D346)/10000</f>
        <v>0</v>
      </c>
      <c r="E22" s="364"/>
      <c r="F22" s="369" t="s">
        <v>51</v>
      </c>
      <c r="G22" s="369">
        <v>520</v>
      </c>
      <c r="H22" s="369">
        <v>427</v>
      </c>
      <c r="I22" s="369">
        <v>404</v>
      </c>
      <c r="J22" s="369">
        <v>303</v>
      </c>
      <c r="K22" s="369">
        <v>668</v>
      </c>
      <c r="L22" s="350">
        <v>303</v>
      </c>
    </row>
    <row r="23" customHeight="1" spans="1:12">
      <c r="A23" s="367" t="s">
        <v>52</v>
      </c>
      <c r="B23" s="368"/>
      <c r="C23" s="362" t="s">
        <v>53</v>
      </c>
      <c r="D23" s="376"/>
      <c r="E23" s="364"/>
      <c r="F23" s="369" t="s">
        <v>54</v>
      </c>
      <c r="G23" s="369">
        <v>1874</v>
      </c>
      <c r="H23" s="369">
        <v>2046</v>
      </c>
      <c r="I23" s="369">
        <v>2069</v>
      </c>
      <c r="J23" s="369">
        <v>2000</v>
      </c>
      <c r="K23" s="369">
        <v>2268</v>
      </c>
      <c r="L23" s="350">
        <v>2000</v>
      </c>
    </row>
    <row r="24" hidden="1" customHeight="1" spans="1:11">
      <c r="A24" s="367" t="s">
        <v>55</v>
      </c>
      <c r="B24" s="368"/>
      <c r="C24" s="362"/>
      <c r="D24" s="376"/>
      <c r="E24" s="364"/>
      <c r="F24" s="369" t="s">
        <v>56</v>
      </c>
      <c r="G24" s="369"/>
      <c r="H24" s="369"/>
      <c r="I24" s="369"/>
      <c r="J24" s="369"/>
      <c r="K24" s="369">
        <v>69</v>
      </c>
    </row>
    <row r="25" customHeight="1" spans="1:12">
      <c r="A25" s="367" t="s">
        <v>57</v>
      </c>
      <c r="B25" s="368"/>
      <c r="C25" s="362" t="s">
        <v>58</v>
      </c>
      <c r="D25" s="363">
        <f>(镇级基本支出!L359+自筹人员基本支出!H210+镇级项目支出!D354)/10000</f>
        <v>0</v>
      </c>
      <c r="E25" s="364"/>
      <c r="F25" s="377" t="s">
        <v>59</v>
      </c>
      <c r="I25" s="350">
        <v>923</v>
      </c>
      <c r="J25" s="369">
        <v>900</v>
      </c>
      <c r="K25" s="369">
        <v>1024</v>
      </c>
      <c r="L25" s="350">
        <v>900</v>
      </c>
    </row>
    <row r="26" customHeight="1" spans="1:12">
      <c r="A26" s="367" t="s">
        <v>60</v>
      </c>
      <c r="B26" s="368"/>
      <c r="C26" s="362" t="s">
        <v>61</v>
      </c>
      <c r="D26" s="372">
        <f>镇级项目支出!D355/10000</f>
        <v>0</v>
      </c>
      <c r="E26" s="364"/>
      <c r="F26" s="377" t="s">
        <v>62</v>
      </c>
      <c r="G26" s="350">
        <v>82</v>
      </c>
      <c r="H26" s="350">
        <v>76</v>
      </c>
      <c r="I26" s="350">
        <v>55</v>
      </c>
      <c r="J26" s="369">
        <v>50</v>
      </c>
      <c r="K26" s="369">
        <v>51</v>
      </c>
      <c r="L26" s="350">
        <v>50</v>
      </c>
    </row>
    <row r="27" customHeight="1" spans="1:12">
      <c r="A27" s="374"/>
      <c r="B27" s="374"/>
      <c r="C27" s="378"/>
      <c r="D27" s="374"/>
      <c r="E27" s="364"/>
      <c r="F27" s="377" t="s">
        <v>63</v>
      </c>
      <c r="J27" s="369">
        <v>400</v>
      </c>
      <c r="K27" s="369">
        <v>340</v>
      </c>
      <c r="L27" s="350">
        <v>400</v>
      </c>
    </row>
    <row r="28" customHeight="1" spans="1:12">
      <c r="A28" s="379" t="s">
        <v>64</v>
      </c>
      <c r="B28" s="380">
        <v>5670</v>
      </c>
      <c r="C28" s="381" t="s">
        <v>65</v>
      </c>
      <c r="D28" s="382">
        <f ca="1">SUM(D5:D26)</f>
        <v>5467</v>
      </c>
      <c r="E28" s="364"/>
      <c r="F28" s="377" t="s">
        <v>66</v>
      </c>
      <c r="J28" s="369"/>
      <c r="K28" s="369"/>
      <c r="L28" s="350">
        <f>K28*1.06</f>
        <v>0</v>
      </c>
    </row>
    <row r="29" customHeight="1" spans="1:12">
      <c r="A29" s="383" t="s">
        <v>67</v>
      </c>
      <c r="B29" s="380">
        <f>B30+B31+B32</f>
        <v>1310</v>
      </c>
      <c r="C29" s="384" t="s">
        <v>68</v>
      </c>
      <c r="D29" s="382">
        <f>SUM(D30:D33)</f>
        <v>1513</v>
      </c>
      <c r="E29" s="364"/>
      <c r="F29" s="377" t="s">
        <v>69</v>
      </c>
      <c r="J29" s="369"/>
      <c r="K29" s="369"/>
      <c r="L29" s="350">
        <f>K29*1.06</f>
        <v>0</v>
      </c>
    </row>
    <row r="30" customHeight="1" spans="1:11">
      <c r="A30" s="385" t="s">
        <v>70</v>
      </c>
      <c r="B30" s="386">
        <v>450</v>
      </c>
      <c r="C30" s="387" t="s">
        <v>71</v>
      </c>
      <c r="D30" s="388">
        <v>200</v>
      </c>
      <c r="E30" s="364"/>
      <c r="F30" s="377" t="s">
        <v>72</v>
      </c>
      <c r="J30" s="369">
        <v>220</v>
      </c>
      <c r="K30" s="369">
        <v>91</v>
      </c>
    </row>
    <row r="31" customHeight="1" spans="1:12">
      <c r="A31" s="385" t="s">
        <v>73</v>
      </c>
      <c r="B31" s="386">
        <v>800</v>
      </c>
      <c r="C31" s="387" t="s">
        <v>74</v>
      </c>
      <c r="D31" s="388">
        <v>155</v>
      </c>
      <c r="E31" s="364"/>
      <c r="F31" s="365" t="s">
        <v>75</v>
      </c>
      <c r="G31" s="369">
        <v>14144</v>
      </c>
      <c r="H31" s="369">
        <v>16182</v>
      </c>
      <c r="I31" s="369">
        <v>13824</v>
      </c>
      <c r="J31" s="369">
        <v>17380</v>
      </c>
      <c r="K31" s="369">
        <v>8442</v>
      </c>
      <c r="L31" s="350">
        <v>13496</v>
      </c>
    </row>
    <row r="32" customHeight="1" spans="1:11">
      <c r="A32" s="385" t="s">
        <v>46</v>
      </c>
      <c r="B32" s="386">
        <v>60</v>
      </c>
      <c r="C32" s="387" t="s">
        <v>76</v>
      </c>
      <c r="D32" s="388">
        <v>258</v>
      </c>
      <c r="E32" s="364"/>
      <c r="F32" s="365"/>
      <c r="G32" s="369"/>
      <c r="H32" s="369"/>
      <c r="I32" s="369"/>
      <c r="J32" s="369"/>
      <c r="K32" s="369"/>
    </row>
    <row r="33" customHeight="1" spans="1:12">
      <c r="A33" s="389"/>
      <c r="B33" s="388"/>
      <c r="C33" s="390" t="s">
        <v>77</v>
      </c>
      <c r="D33" s="388">
        <v>900</v>
      </c>
      <c r="E33" s="364"/>
      <c r="F33" s="365" t="s">
        <v>78</v>
      </c>
      <c r="G33" s="369">
        <v>2962</v>
      </c>
      <c r="H33" s="369">
        <v>2604</v>
      </c>
      <c r="I33" s="369">
        <v>2871</v>
      </c>
      <c r="J33" s="369">
        <v>3150</v>
      </c>
      <c r="K33" s="369">
        <v>3157</v>
      </c>
      <c r="L33" s="350">
        <v>1518</v>
      </c>
    </row>
    <row r="34" customHeight="1" spans="1:12">
      <c r="A34" s="389"/>
      <c r="B34" s="388"/>
      <c r="C34" s="391" t="s">
        <v>79</v>
      </c>
      <c r="D34" s="382">
        <f ca="1">D28+D29</f>
        <v>6980</v>
      </c>
      <c r="E34" s="364"/>
      <c r="F34" s="365" t="s">
        <v>80</v>
      </c>
      <c r="I34" s="350">
        <v>1885</v>
      </c>
      <c r="J34" s="369">
        <f>B36</f>
        <v>6980</v>
      </c>
      <c r="K34" s="369">
        <v>16507</v>
      </c>
      <c r="L34" s="350">
        <v>1112</v>
      </c>
    </row>
    <row r="35" customHeight="1" spans="1:4">
      <c r="A35" s="392"/>
      <c r="B35" s="388"/>
      <c r="C35" s="391"/>
      <c r="D35" s="388"/>
    </row>
    <row r="36" customHeight="1" spans="1:4">
      <c r="A36" s="379" t="s">
        <v>81</v>
      </c>
      <c r="B36" s="388">
        <f>B28+B29</f>
        <v>6980</v>
      </c>
      <c r="C36" s="381" t="s">
        <v>82</v>
      </c>
      <c r="D36" s="388">
        <f ca="1">B36-D34</f>
        <v>0</v>
      </c>
    </row>
    <row r="37" customHeight="1" spans="3:4">
      <c r="C37" s="393"/>
      <c r="D37" s="394"/>
    </row>
  </sheetData>
  <mergeCells count="3">
    <mergeCell ref="A1:D1"/>
    <mergeCell ref="A3:B3"/>
    <mergeCell ref="C3:D3"/>
  </mergeCells>
  <printOptions horizontalCentered="1"/>
  <pageMargins left="0.78740157480315" right="0.393700787401575" top="0.78740157480315" bottom="0.78740157480315" header="0.15748031496063" footer="0.275590551181102"/>
  <pageSetup paperSize="8" orientation="landscape" blackAndWhite="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AD364"/>
  <sheetViews>
    <sheetView showZeros="0" zoomScale="90" zoomScaleNormal="90" workbookViewId="0">
      <pane ySplit="6" topLeftCell="A7" activePane="bottomLeft" state="frozen"/>
      <selection/>
      <selection pane="bottomLeft" activeCell="P124" sqref="P124"/>
    </sheetView>
  </sheetViews>
  <sheetFormatPr defaultColWidth="9" defaultRowHeight="15.95" customHeight="1"/>
  <cols>
    <col min="1" max="1" width="6.25" style="250" customWidth="1"/>
    <col min="2" max="2" width="35.875" style="251" customWidth="1"/>
    <col min="3" max="5" width="7.625" style="252" customWidth="1"/>
    <col min="6" max="6" width="6.25" style="252" customWidth="1"/>
    <col min="7" max="7" width="5.5" style="252" customWidth="1"/>
    <col min="8" max="9" width="7.625" style="252" customWidth="1"/>
    <col min="10" max="10" width="5.875" style="252" customWidth="1"/>
    <col min="11" max="11" width="6.5" style="252" customWidth="1"/>
    <col min="12" max="12" width="12.5" style="252" customWidth="1"/>
    <col min="13" max="14" width="11.625" style="252" customWidth="1"/>
    <col min="15" max="16" width="11.5" style="252" customWidth="1"/>
    <col min="17" max="17" width="11" style="252" customWidth="1"/>
    <col min="18" max="18" width="10.625" style="252" customWidth="1"/>
    <col min="19" max="19" width="12.5" style="252" customWidth="1"/>
    <col min="20" max="20" width="10.625" style="252" customWidth="1"/>
    <col min="21" max="21" width="11.625" style="252" customWidth="1"/>
    <col min="22" max="22" width="10.625" style="253" hidden="1" customWidth="1"/>
    <col min="23" max="23" width="11.75" style="243" hidden="1" customWidth="1"/>
    <col min="24" max="24" width="9" style="254"/>
    <col min="25" max="16384" width="9" style="243"/>
  </cols>
  <sheetData>
    <row r="1" ht="25.5" spans="1:23">
      <c r="A1" s="255" t="s">
        <v>83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78"/>
      <c r="W1" s="108"/>
    </row>
    <row r="2" ht="19.5" spans="2:23">
      <c r="B2" s="251" t="s">
        <v>1</v>
      </c>
      <c r="H2" s="256"/>
      <c r="I2" s="256"/>
      <c r="J2" s="256"/>
      <c r="K2" s="256"/>
      <c r="L2" s="256"/>
      <c r="S2" s="248" t="s">
        <v>84</v>
      </c>
      <c r="T2" s="279" t="s">
        <v>85</v>
      </c>
      <c r="U2" s="279"/>
      <c r="V2" s="280"/>
      <c r="W2" s="108"/>
    </row>
    <row r="3" ht="32.25" customHeight="1" spans="1:23">
      <c r="A3" s="257" t="s">
        <v>86</v>
      </c>
      <c r="B3" s="258" t="s">
        <v>87</v>
      </c>
      <c r="C3" s="259" t="s">
        <v>88</v>
      </c>
      <c r="D3" s="260"/>
      <c r="E3" s="260"/>
      <c r="F3" s="260"/>
      <c r="G3" s="260"/>
      <c r="H3" s="260"/>
      <c r="I3" s="260"/>
      <c r="J3" s="260"/>
      <c r="K3" s="260"/>
      <c r="L3" s="270" t="s">
        <v>89</v>
      </c>
      <c r="M3" s="258" t="s">
        <v>90</v>
      </c>
      <c r="N3" s="258"/>
      <c r="O3" s="258"/>
      <c r="P3" s="258"/>
      <c r="Q3" s="258"/>
      <c r="R3" s="258"/>
      <c r="S3" s="258"/>
      <c r="T3" s="258"/>
      <c r="U3" s="258" t="s">
        <v>91</v>
      </c>
      <c r="V3" s="281"/>
      <c r="W3" s="108"/>
    </row>
    <row r="4" ht="19.5" customHeight="1" spans="1:23">
      <c r="A4" s="257"/>
      <c r="B4" s="258"/>
      <c r="C4" s="261" t="s">
        <v>92</v>
      </c>
      <c r="D4" s="262" t="s">
        <v>93</v>
      </c>
      <c r="E4" s="263"/>
      <c r="F4" s="264"/>
      <c r="G4" s="264"/>
      <c r="H4" s="265" t="s">
        <v>94</v>
      </c>
      <c r="I4" s="271"/>
      <c r="J4" s="271"/>
      <c r="K4" s="259"/>
      <c r="L4" s="272"/>
      <c r="M4" s="273" t="s">
        <v>95</v>
      </c>
      <c r="N4" s="274" t="s">
        <v>96</v>
      </c>
      <c r="O4" s="275"/>
      <c r="P4" s="275"/>
      <c r="Q4" s="282"/>
      <c r="R4" s="273" t="s">
        <v>97</v>
      </c>
      <c r="S4" s="270" t="s">
        <v>98</v>
      </c>
      <c r="T4" s="273" t="s">
        <v>99</v>
      </c>
      <c r="U4" s="258"/>
      <c r="V4" s="283"/>
      <c r="W4" s="108"/>
    </row>
    <row r="5" ht="28.5" spans="1:23">
      <c r="A5" s="257"/>
      <c r="B5" s="258"/>
      <c r="C5" s="266"/>
      <c r="D5" s="267" t="s">
        <v>100</v>
      </c>
      <c r="E5" s="267" t="s">
        <v>101</v>
      </c>
      <c r="F5" s="267" t="s">
        <v>102</v>
      </c>
      <c r="G5" s="268" t="s">
        <v>103</v>
      </c>
      <c r="H5" s="267" t="s">
        <v>100</v>
      </c>
      <c r="I5" s="267" t="s">
        <v>101</v>
      </c>
      <c r="J5" s="267" t="s">
        <v>102</v>
      </c>
      <c r="K5" s="268" t="s">
        <v>103</v>
      </c>
      <c r="L5" s="270"/>
      <c r="M5" s="268"/>
      <c r="N5" s="276" t="s">
        <v>104</v>
      </c>
      <c r="O5" s="270" t="s">
        <v>105</v>
      </c>
      <c r="P5" s="270" t="s">
        <v>106</v>
      </c>
      <c r="Q5" s="270" t="s">
        <v>107</v>
      </c>
      <c r="R5" s="268"/>
      <c r="S5" s="270"/>
      <c r="T5" s="268"/>
      <c r="U5" s="258"/>
      <c r="V5" s="230"/>
      <c r="W5" s="108"/>
    </row>
    <row r="6" s="247" customFormat="1" ht="18.75" customHeight="1" spans="1:23">
      <c r="A6" s="269"/>
      <c r="B6" s="258" t="s">
        <v>65</v>
      </c>
      <c r="C6" s="78">
        <f t="shared" ref="C6:T6" si="0">C7+C39+C46+C63+C81+C93+C102+C178+C260+C277+C285+C301+C310+C319+C324+C331+C337+C352+C359</f>
        <v>195</v>
      </c>
      <c r="D6" s="78">
        <f t="shared" si="0"/>
        <v>69</v>
      </c>
      <c r="E6" s="78">
        <f t="shared" si="0"/>
        <v>66</v>
      </c>
      <c r="F6" s="78">
        <f t="shared" si="0"/>
        <v>3</v>
      </c>
      <c r="G6" s="78">
        <f t="shared" si="0"/>
        <v>0</v>
      </c>
      <c r="H6" s="78">
        <f t="shared" si="0"/>
        <v>126</v>
      </c>
      <c r="I6" s="78">
        <f t="shared" si="0"/>
        <v>126</v>
      </c>
      <c r="J6" s="78">
        <f t="shared" si="0"/>
        <v>0</v>
      </c>
      <c r="K6" s="78">
        <f t="shared" si="0"/>
        <v>0</v>
      </c>
      <c r="L6" s="78">
        <f t="shared" si="0"/>
        <v>36368005</v>
      </c>
      <c r="M6" s="78">
        <f t="shared" si="0"/>
        <v>24625035</v>
      </c>
      <c r="N6" s="78">
        <f t="shared" si="0"/>
        <v>19075380</v>
      </c>
      <c r="O6" s="78">
        <f t="shared" si="0"/>
        <v>2429132</v>
      </c>
      <c r="P6" s="78">
        <f t="shared" si="0"/>
        <v>1813318</v>
      </c>
      <c r="Q6" s="78">
        <f t="shared" si="0"/>
        <v>1307205</v>
      </c>
      <c r="R6" s="78">
        <f t="shared" si="0"/>
        <v>1524500</v>
      </c>
      <c r="S6" s="78">
        <f t="shared" si="0"/>
        <v>6650793</v>
      </c>
      <c r="T6" s="78" t="e">
        <f t="shared" si="0"/>
        <v>#REF!</v>
      </c>
      <c r="U6" s="78"/>
      <c r="V6" s="284"/>
      <c r="W6" s="78"/>
    </row>
    <row r="7" s="205" customFormat="1" ht="19.5" spans="1:30">
      <c r="A7" s="79" t="s">
        <v>108</v>
      </c>
      <c r="B7" s="80" t="s">
        <v>109</v>
      </c>
      <c r="C7" s="82">
        <f>C8+C9+C10+C13+C14+C15+C17+C18+C19+C20+C21+C22+C23+C24+C25+C26+C27+C28+C29+C30+C31+C32+C33+C34+C37+C35+C36</f>
        <v>56</v>
      </c>
      <c r="D7" s="82">
        <f t="shared" ref="D7:S7" si="1">D8+D9+D10+D13+D14+D15+D17+D18+D19+D20+D21+D22+D23+D24+D25+D26+D27+D28+D29+D30+D31+D32+D33+D34+D37+D35+D36</f>
        <v>54</v>
      </c>
      <c r="E7" s="82">
        <f t="shared" si="1"/>
        <v>54</v>
      </c>
      <c r="F7" s="82">
        <f t="shared" si="1"/>
        <v>0</v>
      </c>
      <c r="G7" s="82">
        <f t="shared" si="1"/>
        <v>0</v>
      </c>
      <c r="H7" s="82">
        <f t="shared" si="1"/>
        <v>2</v>
      </c>
      <c r="I7" s="82">
        <f t="shared" si="1"/>
        <v>2</v>
      </c>
      <c r="J7" s="82">
        <f t="shared" si="1"/>
        <v>0</v>
      </c>
      <c r="K7" s="82">
        <f t="shared" si="1"/>
        <v>0</v>
      </c>
      <c r="L7" s="82">
        <f t="shared" si="1"/>
        <v>6365587</v>
      </c>
      <c r="M7" s="82">
        <f t="shared" si="1"/>
        <v>5386987</v>
      </c>
      <c r="N7" s="82">
        <f t="shared" si="1"/>
        <v>4695534</v>
      </c>
      <c r="O7" s="82">
        <f t="shared" si="1"/>
        <v>9168</v>
      </c>
      <c r="P7" s="82">
        <f t="shared" si="1"/>
        <v>0</v>
      </c>
      <c r="Q7" s="82">
        <f t="shared" si="1"/>
        <v>682285</v>
      </c>
      <c r="R7" s="82">
        <f t="shared" si="1"/>
        <v>978600</v>
      </c>
      <c r="S7" s="82">
        <f t="shared" si="1"/>
        <v>0</v>
      </c>
      <c r="T7" s="82" t="e">
        <f>T8+T9+T10+T13+T14+T15+T17+T18+T19+T20+T21+T22+T23+#REF!+#REF!+T24+#REF!+T25+T26+T27+T28+T29+T30+T31+T32+T33+T34+T37</f>
        <v>#REF!</v>
      </c>
      <c r="U7" s="82"/>
      <c r="V7" s="285"/>
      <c r="W7" s="108"/>
      <c r="X7" s="225"/>
      <c r="Y7" s="225"/>
      <c r="Z7" s="225"/>
      <c r="AA7" s="225"/>
      <c r="AB7" s="225"/>
      <c r="AC7" s="225"/>
      <c r="AD7" s="225"/>
    </row>
    <row r="8" s="206" customFormat="1" ht="19.5" hidden="1" spans="1:30">
      <c r="A8" s="83" t="s">
        <v>110</v>
      </c>
      <c r="B8" s="84" t="s">
        <v>111</v>
      </c>
      <c r="C8" s="86">
        <f>D8+H8</f>
        <v>0</v>
      </c>
      <c r="D8" s="86">
        <f>E8+F8+G8</f>
        <v>0</v>
      </c>
      <c r="E8" s="86"/>
      <c r="F8" s="86"/>
      <c r="G8" s="86"/>
      <c r="H8" s="86">
        <f>I8+J8+K8</f>
        <v>0</v>
      </c>
      <c r="I8" s="86"/>
      <c r="J8" s="86"/>
      <c r="K8" s="86"/>
      <c r="L8" s="86">
        <f>M8+R8+S8+T8</f>
        <v>0</v>
      </c>
      <c r="M8" s="86">
        <f>N8+O8+P8+Q8</f>
        <v>0</v>
      </c>
      <c r="N8" s="86"/>
      <c r="O8" s="86"/>
      <c r="P8" s="86"/>
      <c r="Q8" s="86"/>
      <c r="R8" s="86"/>
      <c r="S8" s="86"/>
      <c r="T8" s="286"/>
      <c r="U8" s="286"/>
      <c r="V8" s="285"/>
      <c r="W8" s="108"/>
      <c r="X8" s="225"/>
      <c r="Y8" s="225"/>
      <c r="Z8" s="225"/>
      <c r="AA8" s="225"/>
      <c r="AB8" s="225"/>
      <c r="AC8" s="225"/>
      <c r="AD8" s="225"/>
    </row>
    <row r="9" s="206" customFormat="1" ht="19.5" hidden="1" spans="1:30">
      <c r="A9" s="83" t="s">
        <v>112</v>
      </c>
      <c r="B9" s="84" t="s">
        <v>113</v>
      </c>
      <c r="C9" s="86">
        <f t="shared" ref="C9:C49" si="2">D9+H9</f>
        <v>0</v>
      </c>
      <c r="D9" s="86">
        <f t="shared" ref="D9:D49" si="3">E9+F9+G9</f>
        <v>0</v>
      </c>
      <c r="E9" s="86"/>
      <c r="F9" s="86"/>
      <c r="G9" s="86"/>
      <c r="H9" s="86">
        <f t="shared" ref="H9:H44" si="4">I9+J9+K9</f>
        <v>0</v>
      </c>
      <c r="I9" s="86"/>
      <c r="J9" s="86"/>
      <c r="K9" s="86"/>
      <c r="L9" s="86">
        <f>M9+R9+S9+T9</f>
        <v>0</v>
      </c>
      <c r="M9" s="86">
        <f>N9+O9+P9+Q9</f>
        <v>0</v>
      </c>
      <c r="N9" s="86"/>
      <c r="O9" s="86"/>
      <c r="P9" s="86"/>
      <c r="Q9" s="86"/>
      <c r="R9" s="86"/>
      <c r="S9" s="86"/>
      <c r="T9" s="286"/>
      <c r="U9" s="286"/>
      <c r="V9" s="285"/>
      <c r="W9" s="108"/>
      <c r="X9" s="225"/>
      <c r="Y9" s="225"/>
      <c r="Z9" s="225"/>
      <c r="AA9" s="225"/>
      <c r="AB9" s="225"/>
      <c r="AC9" s="225"/>
      <c r="AD9" s="225"/>
    </row>
    <row r="10" s="206" customFormat="1" ht="19.5" spans="1:30">
      <c r="A10" s="83" t="s">
        <v>114</v>
      </c>
      <c r="B10" s="84" t="s">
        <v>115</v>
      </c>
      <c r="C10" s="86">
        <f>C11+C12</f>
        <v>52</v>
      </c>
      <c r="D10" s="86">
        <f t="shared" ref="D10:S10" si="5">D11+D12</f>
        <v>50</v>
      </c>
      <c r="E10" s="86">
        <f t="shared" si="5"/>
        <v>50</v>
      </c>
      <c r="F10" s="86">
        <f t="shared" si="5"/>
        <v>0</v>
      </c>
      <c r="G10" s="86">
        <f t="shared" si="5"/>
        <v>0</v>
      </c>
      <c r="H10" s="86">
        <f t="shared" si="5"/>
        <v>2</v>
      </c>
      <c r="I10" s="86">
        <f t="shared" si="5"/>
        <v>2</v>
      </c>
      <c r="J10" s="86">
        <f t="shared" si="5"/>
        <v>0</v>
      </c>
      <c r="K10" s="86">
        <f t="shared" si="5"/>
        <v>0</v>
      </c>
      <c r="L10" s="86">
        <f t="shared" si="5"/>
        <v>5929496</v>
      </c>
      <c r="M10" s="86">
        <f t="shared" si="5"/>
        <v>5021296</v>
      </c>
      <c r="N10" s="86">
        <f t="shared" si="5"/>
        <v>4403139</v>
      </c>
      <c r="O10" s="86">
        <f t="shared" si="5"/>
        <v>8592</v>
      </c>
      <c r="P10" s="86">
        <f t="shared" si="5"/>
        <v>0</v>
      </c>
      <c r="Q10" s="86">
        <f t="shared" si="5"/>
        <v>609565</v>
      </c>
      <c r="R10" s="86">
        <f t="shared" si="5"/>
        <v>908200</v>
      </c>
      <c r="S10" s="86">
        <f t="shared" si="5"/>
        <v>0</v>
      </c>
      <c r="T10" s="86">
        <f>T11</f>
        <v>0</v>
      </c>
      <c r="U10" s="86"/>
      <c r="V10" s="285"/>
      <c r="W10" s="108"/>
      <c r="X10" s="225"/>
      <c r="Y10" s="225"/>
      <c r="Z10" s="225"/>
      <c r="AA10" s="225"/>
      <c r="AB10" s="225"/>
      <c r="AC10" s="225"/>
      <c r="AD10" s="225"/>
    </row>
    <row r="11" s="45" customFormat="1" ht="19.5" spans="1:30">
      <c r="A11" s="87"/>
      <c r="B11" s="92" t="s">
        <v>116</v>
      </c>
      <c r="C11" s="90">
        <f t="shared" si="2"/>
        <v>50</v>
      </c>
      <c r="D11" s="90">
        <f t="shared" si="3"/>
        <v>50</v>
      </c>
      <c r="E11" s="91">
        <v>50</v>
      </c>
      <c r="F11" s="91"/>
      <c r="G11" s="91"/>
      <c r="H11" s="90">
        <f t="shared" si="4"/>
        <v>0</v>
      </c>
      <c r="I11" s="90"/>
      <c r="J11" s="90"/>
      <c r="K11" s="90"/>
      <c r="L11" s="90">
        <f>M11+R11+S11+T11</f>
        <v>5859127</v>
      </c>
      <c r="M11" s="90">
        <f t="shared" ref="M11:M37" si="6">N11+O11+P11+Q11</f>
        <v>4979127</v>
      </c>
      <c r="N11" s="91">
        <v>4369322</v>
      </c>
      <c r="O11" s="91">
        <v>7200</v>
      </c>
      <c r="P11" s="91"/>
      <c r="Q11" s="91">
        <v>602605</v>
      </c>
      <c r="R11" s="91">
        <v>880000</v>
      </c>
      <c r="S11" s="91"/>
      <c r="T11" s="91"/>
      <c r="U11" s="91"/>
      <c r="V11" s="287" t="s">
        <v>116</v>
      </c>
      <c r="W11" s="108" t="s">
        <v>117</v>
      </c>
      <c r="X11" s="254"/>
      <c r="Y11" s="106"/>
      <c r="Z11" s="106"/>
      <c r="AA11" s="106"/>
      <c r="AB11" s="106"/>
      <c r="AC11" s="106"/>
      <c r="AD11" s="106"/>
    </row>
    <row r="12" s="45" customFormat="1" ht="19.5" spans="1:30">
      <c r="A12" s="87"/>
      <c r="B12" s="92" t="s">
        <v>118</v>
      </c>
      <c r="C12" s="90">
        <f t="shared" si="2"/>
        <v>2</v>
      </c>
      <c r="D12" s="90">
        <f t="shared" si="3"/>
        <v>0</v>
      </c>
      <c r="E12" s="91"/>
      <c r="F12" s="91"/>
      <c r="G12" s="91"/>
      <c r="H12" s="90">
        <f t="shared" si="4"/>
        <v>2</v>
      </c>
      <c r="I12" s="90">
        <v>2</v>
      </c>
      <c r="J12" s="90"/>
      <c r="K12" s="90"/>
      <c r="L12" s="90">
        <f>M12+R12+S12+T12</f>
        <v>70369</v>
      </c>
      <c r="M12" s="90">
        <f t="shared" si="6"/>
        <v>42169</v>
      </c>
      <c r="N12" s="91">
        <v>33817</v>
      </c>
      <c r="O12" s="91">
        <v>1392</v>
      </c>
      <c r="P12" s="91"/>
      <c r="Q12" s="91">
        <v>6960</v>
      </c>
      <c r="R12" s="91">
        <v>28200</v>
      </c>
      <c r="S12" s="91"/>
      <c r="T12" s="91"/>
      <c r="U12" s="91"/>
      <c r="V12" s="287"/>
      <c r="W12" s="108"/>
      <c r="X12" s="254"/>
      <c r="Y12" s="106"/>
      <c r="Z12" s="106"/>
      <c r="AA12" s="106"/>
      <c r="AB12" s="106"/>
      <c r="AC12" s="106"/>
      <c r="AD12" s="106"/>
    </row>
    <row r="13" s="206" customFormat="1" ht="19.5" hidden="1" spans="1:30">
      <c r="A13" s="83" t="s">
        <v>119</v>
      </c>
      <c r="B13" s="84" t="s">
        <v>120</v>
      </c>
      <c r="C13" s="86">
        <f t="shared" si="2"/>
        <v>0</v>
      </c>
      <c r="D13" s="86">
        <f t="shared" si="3"/>
        <v>0</v>
      </c>
      <c r="E13" s="86"/>
      <c r="F13" s="86"/>
      <c r="G13" s="86"/>
      <c r="H13" s="86">
        <f t="shared" si="4"/>
        <v>0</v>
      </c>
      <c r="I13" s="86"/>
      <c r="J13" s="86"/>
      <c r="K13" s="86"/>
      <c r="L13" s="86">
        <f>M13+R13+S13+T13</f>
        <v>0</v>
      </c>
      <c r="M13" s="86">
        <f t="shared" si="6"/>
        <v>0</v>
      </c>
      <c r="N13" s="86"/>
      <c r="O13" s="277"/>
      <c r="P13" s="277"/>
      <c r="Q13" s="277"/>
      <c r="R13" s="86"/>
      <c r="S13" s="277"/>
      <c r="T13" s="286"/>
      <c r="U13" s="286"/>
      <c r="V13" s="285"/>
      <c r="W13" s="108"/>
      <c r="X13" s="225"/>
      <c r="Y13" s="225"/>
      <c r="Z13" s="225"/>
      <c r="AA13" s="225"/>
      <c r="AB13" s="225"/>
      <c r="AC13" s="225"/>
      <c r="AD13" s="225"/>
    </row>
    <row r="14" s="206" customFormat="1" ht="19.5" hidden="1" spans="1:30">
      <c r="A14" s="83" t="s">
        <v>121</v>
      </c>
      <c r="B14" s="84" t="s">
        <v>122</v>
      </c>
      <c r="C14" s="86">
        <f t="shared" si="2"/>
        <v>0</v>
      </c>
      <c r="D14" s="86">
        <f t="shared" si="3"/>
        <v>0</v>
      </c>
      <c r="E14" s="86"/>
      <c r="F14" s="86"/>
      <c r="G14" s="86"/>
      <c r="H14" s="86">
        <f t="shared" si="4"/>
        <v>0</v>
      </c>
      <c r="I14" s="86"/>
      <c r="J14" s="86"/>
      <c r="K14" s="86"/>
      <c r="L14" s="86">
        <f>M14+R14+S14+T14</f>
        <v>0</v>
      </c>
      <c r="M14" s="86">
        <f t="shared" si="6"/>
        <v>0</v>
      </c>
      <c r="N14" s="86"/>
      <c r="O14" s="86"/>
      <c r="P14" s="86"/>
      <c r="Q14" s="86"/>
      <c r="R14" s="86"/>
      <c r="S14" s="86"/>
      <c r="T14" s="286"/>
      <c r="U14" s="286"/>
      <c r="V14" s="285"/>
      <c r="W14" s="108"/>
      <c r="X14" s="225"/>
      <c r="Y14" s="225"/>
      <c r="Z14" s="225"/>
      <c r="AA14" s="225"/>
      <c r="AB14" s="225"/>
      <c r="AC14" s="225"/>
      <c r="AD14" s="225"/>
    </row>
    <row r="15" s="206" customFormat="1" ht="19.5" spans="1:30">
      <c r="A15" s="83" t="s">
        <v>123</v>
      </c>
      <c r="B15" s="84" t="s">
        <v>124</v>
      </c>
      <c r="C15" s="86">
        <f>C16</f>
        <v>4</v>
      </c>
      <c r="D15" s="86">
        <f t="shared" ref="D15:T15" si="7">D16</f>
        <v>4</v>
      </c>
      <c r="E15" s="86">
        <f t="shared" si="7"/>
        <v>4</v>
      </c>
      <c r="F15" s="86">
        <f t="shared" si="7"/>
        <v>0</v>
      </c>
      <c r="G15" s="86">
        <f t="shared" si="7"/>
        <v>0</v>
      </c>
      <c r="H15" s="86">
        <f t="shared" si="7"/>
        <v>0</v>
      </c>
      <c r="I15" s="86">
        <f t="shared" si="7"/>
        <v>0</v>
      </c>
      <c r="J15" s="86">
        <f t="shared" si="7"/>
        <v>0</v>
      </c>
      <c r="K15" s="86">
        <f t="shared" si="7"/>
        <v>0</v>
      </c>
      <c r="L15" s="86">
        <f t="shared" si="7"/>
        <v>436091</v>
      </c>
      <c r="M15" s="86">
        <f t="shared" si="7"/>
        <v>365691</v>
      </c>
      <c r="N15" s="86">
        <f t="shared" si="7"/>
        <v>292395</v>
      </c>
      <c r="O15" s="86">
        <f t="shared" si="7"/>
        <v>576</v>
      </c>
      <c r="P15" s="86">
        <f t="shared" si="7"/>
        <v>0</v>
      </c>
      <c r="Q15" s="86">
        <f t="shared" si="7"/>
        <v>72720</v>
      </c>
      <c r="R15" s="86">
        <f t="shared" si="7"/>
        <v>70400</v>
      </c>
      <c r="S15" s="86">
        <f t="shared" si="7"/>
        <v>0</v>
      </c>
      <c r="T15" s="86">
        <f t="shared" si="7"/>
        <v>0</v>
      </c>
      <c r="U15" s="86"/>
      <c r="V15" s="285"/>
      <c r="W15" s="108"/>
      <c r="X15" s="225"/>
      <c r="Y15" s="225"/>
      <c r="Z15" s="225"/>
      <c r="AA15" s="225"/>
      <c r="AB15" s="225"/>
      <c r="AC15" s="225"/>
      <c r="AD15" s="225"/>
    </row>
    <row r="16" s="45" customFormat="1" ht="19.5" spans="1:30">
      <c r="A16" s="87"/>
      <c r="B16" s="92" t="s">
        <v>125</v>
      </c>
      <c r="C16" s="90">
        <f t="shared" si="2"/>
        <v>4</v>
      </c>
      <c r="D16" s="90">
        <f t="shared" si="3"/>
        <v>4</v>
      </c>
      <c r="E16" s="91">
        <v>4</v>
      </c>
      <c r="F16" s="91"/>
      <c r="G16" s="91"/>
      <c r="H16" s="90">
        <f t="shared" si="4"/>
        <v>0</v>
      </c>
      <c r="I16" s="90"/>
      <c r="J16" s="90"/>
      <c r="K16" s="90"/>
      <c r="L16" s="90">
        <f t="shared" ref="L16:L37" si="8">M16+R16+S16+T16</f>
        <v>436091</v>
      </c>
      <c r="M16" s="90">
        <f t="shared" si="6"/>
        <v>365691</v>
      </c>
      <c r="N16" s="91">
        <v>292395</v>
      </c>
      <c r="O16" s="91">
        <v>576</v>
      </c>
      <c r="P16" s="91"/>
      <c r="Q16" s="91">
        <v>72720</v>
      </c>
      <c r="R16" s="91">
        <v>70400</v>
      </c>
      <c r="S16" s="91"/>
      <c r="T16" s="91"/>
      <c r="U16" s="91"/>
      <c r="V16" s="287" t="s">
        <v>125</v>
      </c>
      <c r="W16" s="108" t="s">
        <v>117</v>
      </c>
      <c r="X16" s="288"/>
      <c r="Y16" s="106"/>
      <c r="Z16" s="106"/>
      <c r="AA16" s="106"/>
      <c r="AB16" s="106"/>
      <c r="AC16" s="106"/>
      <c r="AD16" s="106"/>
    </row>
    <row r="17" s="206" customFormat="1" ht="19.5" hidden="1" spans="1:30">
      <c r="A17" s="83" t="s">
        <v>126</v>
      </c>
      <c r="B17" s="84" t="s">
        <v>127</v>
      </c>
      <c r="C17" s="86">
        <f t="shared" si="2"/>
        <v>0</v>
      </c>
      <c r="D17" s="86">
        <f t="shared" si="3"/>
        <v>0</v>
      </c>
      <c r="E17" s="86"/>
      <c r="F17" s="86"/>
      <c r="G17" s="86"/>
      <c r="H17" s="86">
        <f t="shared" si="4"/>
        <v>0</v>
      </c>
      <c r="I17" s="86"/>
      <c r="J17" s="86"/>
      <c r="K17" s="86"/>
      <c r="L17" s="86">
        <f t="shared" si="8"/>
        <v>0</v>
      </c>
      <c r="M17" s="86">
        <f t="shared" si="6"/>
        <v>0</v>
      </c>
      <c r="N17" s="86"/>
      <c r="O17" s="86"/>
      <c r="P17" s="86"/>
      <c r="Q17" s="86"/>
      <c r="R17" s="86"/>
      <c r="S17" s="86"/>
      <c r="T17" s="286"/>
      <c r="U17" s="286"/>
      <c r="V17" s="285"/>
      <c r="W17" s="108"/>
      <c r="X17" s="225"/>
      <c r="Y17" s="225"/>
      <c r="Z17" s="225"/>
      <c r="AA17" s="225"/>
      <c r="AB17" s="225"/>
      <c r="AC17" s="225"/>
      <c r="AD17" s="225"/>
    </row>
    <row r="18" s="206" customFormat="1" ht="19.5" hidden="1" spans="1:30">
      <c r="A18" s="83" t="s">
        <v>128</v>
      </c>
      <c r="B18" s="84" t="s">
        <v>129</v>
      </c>
      <c r="C18" s="86">
        <f t="shared" si="2"/>
        <v>0</v>
      </c>
      <c r="D18" s="86">
        <f t="shared" si="3"/>
        <v>0</v>
      </c>
      <c r="E18" s="86"/>
      <c r="F18" s="86"/>
      <c r="G18" s="86"/>
      <c r="H18" s="86">
        <f t="shared" si="4"/>
        <v>0</v>
      </c>
      <c r="I18" s="86"/>
      <c r="J18" s="86"/>
      <c r="K18" s="86"/>
      <c r="L18" s="86">
        <f t="shared" si="8"/>
        <v>0</v>
      </c>
      <c r="M18" s="86">
        <f t="shared" si="6"/>
        <v>0</v>
      </c>
      <c r="N18" s="86"/>
      <c r="O18" s="86"/>
      <c r="P18" s="86"/>
      <c r="Q18" s="86"/>
      <c r="R18" s="86"/>
      <c r="S18" s="86"/>
      <c r="T18" s="286"/>
      <c r="U18" s="286"/>
      <c r="V18" s="285"/>
      <c r="W18" s="108"/>
      <c r="X18" s="225"/>
      <c r="Y18" s="225"/>
      <c r="Z18" s="225"/>
      <c r="AA18" s="225"/>
      <c r="AB18" s="225"/>
      <c r="AC18" s="225"/>
      <c r="AD18" s="225"/>
    </row>
    <row r="19" s="206" customFormat="1" ht="19.5" hidden="1" spans="1:30">
      <c r="A19" s="83" t="s">
        <v>130</v>
      </c>
      <c r="B19" s="84" t="s">
        <v>131</v>
      </c>
      <c r="C19" s="86">
        <f t="shared" si="2"/>
        <v>0</v>
      </c>
      <c r="D19" s="86">
        <f t="shared" si="3"/>
        <v>0</v>
      </c>
      <c r="E19" s="86"/>
      <c r="F19" s="86"/>
      <c r="G19" s="86"/>
      <c r="H19" s="86">
        <f t="shared" si="4"/>
        <v>0</v>
      </c>
      <c r="I19" s="86"/>
      <c r="J19" s="86"/>
      <c r="K19" s="86"/>
      <c r="L19" s="86">
        <f t="shared" si="8"/>
        <v>0</v>
      </c>
      <c r="M19" s="86">
        <f t="shared" si="6"/>
        <v>0</v>
      </c>
      <c r="N19" s="86"/>
      <c r="O19" s="86"/>
      <c r="P19" s="86"/>
      <c r="Q19" s="86"/>
      <c r="R19" s="86"/>
      <c r="S19" s="86"/>
      <c r="T19" s="286"/>
      <c r="U19" s="286"/>
      <c r="V19" s="285"/>
      <c r="W19" s="108"/>
      <c r="X19" s="225"/>
      <c r="Y19" s="225"/>
      <c r="Z19" s="225"/>
      <c r="AA19" s="225"/>
      <c r="AB19" s="225"/>
      <c r="AC19" s="225"/>
      <c r="AD19" s="225"/>
    </row>
    <row r="20" s="206" customFormat="1" ht="19.5" hidden="1" spans="1:30">
      <c r="A20" s="83" t="s">
        <v>132</v>
      </c>
      <c r="B20" s="84" t="s">
        <v>133</v>
      </c>
      <c r="C20" s="86">
        <f t="shared" si="2"/>
        <v>0</v>
      </c>
      <c r="D20" s="86">
        <f t="shared" si="3"/>
        <v>0</v>
      </c>
      <c r="E20" s="86"/>
      <c r="F20" s="86"/>
      <c r="G20" s="86"/>
      <c r="H20" s="86">
        <f t="shared" si="4"/>
        <v>0</v>
      </c>
      <c r="I20" s="86"/>
      <c r="J20" s="86"/>
      <c r="K20" s="86"/>
      <c r="L20" s="86">
        <f t="shared" si="8"/>
        <v>0</v>
      </c>
      <c r="M20" s="86">
        <f t="shared" si="6"/>
        <v>0</v>
      </c>
      <c r="N20" s="86"/>
      <c r="O20" s="86"/>
      <c r="P20" s="86"/>
      <c r="Q20" s="86"/>
      <c r="R20" s="86"/>
      <c r="S20" s="86"/>
      <c r="T20" s="286"/>
      <c r="U20" s="286"/>
      <c r="V20" s="285"/>
      <c r="W20" s="108"/>
      <c r="X20" s="225"/>
      <c r="Y20" s="225"/>
      <c r="Z20" s="225"/>
      <c r="AA20" s="225"/>
      <c r="AB20" s="225"/>
      <c r="AC20" s="225"/>
      <c r="AD20" s="225"/>
    </row>
    <row r="21" s="206" customFormat="1" ht="19.5" hidden="1" spans="1:30">
      <c r="A21" s="83" t="s">
        <v>134</v>
      </c>
      <c r="B21" s="84" t="s">
        <v>135</v>
      </c>
      <c r="C21" s="86">
        <f t="shared" si="2"/>
        <v>0</v>
      </c>
      <c r="D21" s="86">
        <f t="shared" si="3"/>
        <v>0</v>
      </c>
      <c r="E21" s="86"/>
      <c r="F21" s="86"/>
      <c r="G21" s="86"/>
      <c r="H21" s="86">
        <f t="shared" si="4"/>
        <v>0</v>
      </c>
      <c r="I21" s="86"/>
      <c r="J21" s="86"/>
      <c r="K21" s="86"/>
      <c r="L21" s="86">
        <f t="shared" si="8"/>
        <v>0</v>
      </c>
      <c r="M21" s="86">
        <f t="shared" si="6"/>
        <v>0</v>
      </c>
      <c r="N21" s="86"/>
      <c r="O21" s="86"/>
      <c r="P21" s="86"/>
      <c r="Q21" s="86"/>
      <c r="R21" s="86"/>
      <c r="S21" s="86"/>
      <c r="T21" s="86"/>
      <c r="U21" s="86"/>
      <c r="V21" s="285"/>
      <c r="W21" s="108"/>
      <c r="X21" s="225"/>
      <c r="Y21" s="225"/>
      <c r="Z21" s="225"/>
      <c r="AA21" s="225"/>
      <c r="AB21" s="225"/>
      <c r="AC21" s="225"/>
      <c r="AD21" s="225"/>
    </row>
    <row r="22" s="206" customFormat="1" ht="19.5" hidden="1" spans="1:30">
      <c r="A22" s="83" t="s">
        <v>136</v>
      </c>
      <c r="B22" s="84" t="s">
        <v>137</v>
      </c>
      <c r="C22" s="86">
        <f t="shared" si="2"/>
        <v>0</v>
      </c>
      <c r="D22" s="86">
        <f t="shared" si="3"/>
        <v>0</v>
      </c>
      <c r="E22" s="86"/>
      <c r="F22" s="86"/>
      <c r="G22" s="86"/>
      <c r="H22" s="86">
        <f t="shared" si="4"/>
        <v>0</v>
      </c>
      <c r="I22" s="86"/>
      <c r="J22" s="86"/>
      <c r="K22" s="86"/>
      <c r="L22" s="86">
        <f t="shared" si="8"/>
        <v>0</v>
      </c>
      <c r="M22" s="86">
        <f t="shared" si="6"/>
        <v>0</v>
      </c>
      <c r="N22" s="86"/>
      <c r="O22" s="86"/>
      <c r="P22" s="86"/>
      <c r="Q22" s="86"/>
      <c r="R22" s="86"/>
      <c r="S22" s="86"/>
      <c r="T22" s="286"/>
      <c r="U22" s="286"/>
      <c r="V22" s="285"/>
      <c r="W22" s="108"/>
      <c r="X22" s="225"/>
      <c r="Y22" s="225"/>
      <c r="Z22" s="225"/>
      <c r="AA22" s="225"/>
      <c r="AB22" s="225"/>
      <c r="AC22" s="225"/>
      <c r="AD22" s="225"/>
    </row>
    <row r="23" s="206" customFormat="1" ht="19.5" hidden="1" spans="1:30">
      <c r="A23" s="83" t="s">
        <v>138</v>
      </c>
      <c r="B23" s="84" t="s">
        <v>139</v>
      </c>
      <c r="C23" s="86">
        <f t="shared" si="2"/>
        <v>0</v>
      </c>
      <c r="D23" s="86">
        <f t="shared" si="3"/>
        <v>0</v>
      </c>
      <c r="E23" s="86"/>
      <c r="F23" s="86"/>
      <c r="G23" s="86"/>
      <c r="H23" s="86">
        <f t="shared" si="4"/>
        <v>0</v>
      </c>
      <c r="I23" s="86"/>
      <c r="J23" s="86"/>
      <c r="K23" s="86"/>
      <c r="L23" s="86">
        <f t="shared" si="8"/>
        <v>0</v>
      </c>
      <c r="M23" s="86">
        <f t="shared" si="6"/>
        <v>0</v>
      </c>
      <c r="N23" s="86"/>
      <c r="O23" s="86"/>
      <c r="P23" s="86"/>
      <c r="Q23" s="86"/>
      <c r="R23" s="86"/>
      <c r="S23" s="86"/>
      <c r="T23" s="286"/>
      <c r="U23" s="286"/>
      <c r="V23" s="285"/>
      <c r="W23" s="108"/>
      <c r="X23" s="225"/>
      <c r="Y23" s="225"/>
      <c r="Z23" s="225"/>
      <c r="AA23" s="225"/>
      <c r="AB23" s="225"/>
      <c r="AC23" s="225"/>
      <c r="AD23" s="225"/>
    </row>
    <row r="24" s="206" customFormat="1" ht="19.5" hidden="1" spans="1:30">
      <c r="A24" s="83" t="s">
        <v>140</v>
      </c>
      <c r="B24" s="84" t="s">
        <v>141</v>
      </c>
      <c r="C24" s="86">
        <f t="shared" si="2"/>
        <v>0</v>
      </c>
      <c r="D24" s="86">
        <f t="shared" si="3"/>
        <v>0</v>
      </c>
      <c r="E24" s="86"/>
      <c r="F24" s="86"/>
      <c r="G24" s="86"/>
      <c r="H24" s="86">
        <f t="shared" si="4"/>
        <v>0</v>
      </c>
      <c r="I24" s="86"/>
      <c r="J24" s="86"/>
      <c r="K24" s="86"/>
      <c r="L24" s="86">
        <f t="shared" si="8"/>
        <v>0</v>
      </c>
      <c r="M24" s="86">
        <f t="shared" si="6"/>
        <v>0</v>
      </c>
      <c r="N24" s="86"/>
      <c r="O24" s="86"/>
      <c r="P24" s="86"/>
      <c r="Q24" s="86"/>
      <c r="R24" s="86"/>
      <c r="S24" s="86"/>
      <c r="T24" s="286"/>
      <c r="U24" s="286"/>
      <c r="V24" s="285"/>
      <c r="W24" s="108"/>
      <c r="X24" s="225"/>
      <c r="Y24" s="225"/>
      <c r="Z24" s="225"/>
      <c r="AA24" s="225"/>
      <c r="AB24" s="225"/>
      <c r="AC24" s="225"/>
      <c r="AD24" s="225"/>
    </row>
    <row r="25" s="206" customFormat="1" ht="19.5" hidden="1" spans="1:30">
      <c r="A25" s="83" t="s">
        <v>142</v>
      </c>
      <c r="B25" s="84" t="s">
        <v>143</v>
      </c>
      <c r="C25" s="86">
        <f t="shared" si="2"/>
        <v>0</v>
      </c>
      <c r="D25" s="86">
        <f t="shared" si="3"/>
        <v>0</v>
      </c>
      <c r="E25" s="86"/>
      <c r="F25" s="86"/>
      <c r="G25" s="86"/>
      <c r="H25" s="86">
        <f t="shared" si="4"/>
        <v>0</v>
      </c>
      <c r="I25" s="86"/>
      <c r="J25" s="86"/>
      <c r="K25" s="86"/>
      <c r="L25" s="86">
        <f t="shared" si="8"/>
        <v>0</v>
      </c>
      <c r="M25" s="86">
        <f t="shared" si="6"/>
        <v>0</v>
      </c>
      <c r="N25" s="86"/>
      <c r="O25" s="86"/>
      <c r="P25" s="86"/>
      <c r="Q25" s="86"/>
      <c r="R25" s="86"/>
      <c r="S25" s="86"/>
      <c r="T25" s="286"/>
      <c r="U25" s="286"/>
      <c r="V25" s="285"/>
      <c r="W25" s="108"/>
      <c r="X25" s="225"/>
      <c r="Y25" s="225"/>
      <c r="Z25" s="225"/>
      <c r="AA25" s="225"/>
      <c r="AB25" s="225"/>
      <c r="AC25" s="225"/>
      <c r="AD25" s="225"/>
    </row>
    <row r="26" s="206" customFormat="1" ht="19.5" hidden="1" spans="1:30">
      <c r="A26" s="83" t="s">
        <v>144</v>
      </c>
      <c r="B26" s="84" t="s">
        <v>145</v>
      </c>
      <c r="C26" s="86">
        <f t="shared" si="2"/>
        <v>0</v>
      </c>
      <c r="D26" s="86">
        <f t="shared" si="3"/>
        <v>0</v>
      </c>
      <c r="E26" s="86"/>
      <c r="F26" s="86"/>
      <c r="G26" s="86"/>
      <c r="H26" s="86">
        <f t="shared" si="4"/>
        <v>0</v>
      </c>
      <c r="I26" s="86"/>
      <c r="J26" s="86"/>
      <c r="K26" s="86"/>
      <c r="L26" s="86">
        <f t="shared" si="8"/>
        <v>0</v>
      </c>
      <c r="M26" s="86">
        <f t="shared" si="6"/>
        <v>0</v>
      </c>
      <c r="N26" s="86"/>
      <c r="O26" s="86"/>
      <c r="P26" s="86"/>
      <c r="Q26" s="86"/>
      <c r="R26" s="86"/>
      <c r="S26" s="86"/>
      <c r="T26" s="286"/>
      <c r="U26" s="286"/>
      <c r="V26" s="285"/>
      <c r="W26" s="108"/>
      <c r="X26" s="225"/>
      <c r="Y26" s="225"/>
      <c r="Z26" s="225"/>
      <c r="AA26" s="225"/>
      <c r="AB26" s="225"/>
      <c r="AC26" s="225"/>
      <c r="AD26" s="225"/>
    </row>
    <row r="27" s="206" customFormat="1" ht="19.5" hidden="1" spans="1:30">
      <c r="A27" s="83" t="s">
        <v>146</v>
      </c>
      <c r="B27" s="84" t="s">
        <v>147</v>
      </c>
      <c r="C27" s="86">
        <f t="shared" si="2"/>
        <v>0</v>
      </c>
      <c r="D27" s="86">
        <f t="shared" si="3"/>
        <v>0</v>
      </c>
      <c r="E27" s="86"/>
      <c r="F27" s="86"/>
      <c r="G27" s="86"/>
      <c r="H27" s="86">
        <f t="shared" si="4"/>
        <v>0</v>
      </c>
      <c r="I27" s="86"/>
      <c r="J27" s="86"/>
      <c r="K27" s="86"/>
      <c r="L27" s="86">
        <f t="shared" si="8"/>
        <v>0</v>
      </c>
      <c r="M27" s="86">
        <f t="shared" si="6"/>
        <v>0</v>
      </c>
      <c r="N27" s="86"/>
      <c r="O27" s="86"/>
      <c r="P27" s="86"/>
      <c r="Q27" s="86"/>
      <c r="R27" s="86"/>
      <c r="S27" s="86"/>
      <c r="T27" s="286"/>
      <c r="U27" s="286"/>
      <c r="V27" s="285"/>
      <c r="W27" s="108"/>
      <c r="X27" s="225"/>
      <c r="Y27" s="225"/>
      <c r="Z27" s="225"/>
      <c r="AA27" s="225"/>
      <c r="AB27" s="225"/>
      <c r="AC27" s="225"/>
      <c r="AD27" s="225"/>
    </row>
    <row r="28" s="206" customFormat="1" ht="19.5" hidden="1" spans="1:30">
      <c r="A28" s="83" t="s">
        <v>148</v>
      </c>
      <c r="B28" s="84" t="s">
        <v>149</v>
      </c>
      <c r="C28" s="86">
        <f t="shared" si="2"/>
        <v>0</v>
      </c>
      <c r="D28" s="86">
        <f t="shared" si="3"/>
        <v>0</v>
      </c>
      <c r="E28" s="86"/>
      <c r="F28" s="86"/>
      <c r="G28" s="86"/>
      <c r="H28" s="86">
        <f t="shared" si="4"/>
        <v>0</v>
      </c>
      <c r="I28" s="86"/>
      <c r="J28" s="86"/>
      <c r="K28" s="86"/>
      <c r="L28" s="86">
        <f t="shared" si="8"/>
        <v>0</v>
      </c>
      <c r="M28" s="86">
        <f t="shared" si="6"/>
        <v>0</v>
      </c>
      <c r="N28" s="86"/>
      <c r="O28" s="86"/>
      <c r="P28" s="86"/>
      <c r="Q28" s="86"/>
      <c r="R28" s="86"/>
      <c r="S28" s="86"/>
      <c r="T28" s="286"/>
      <c r="U28" s="286"/>
      <c r="V28" s="285"/>
      <c r="W28" s="108"/>
      <c r="X28" s="225"/>
      <c r="Y28" s="225"/>
      <c r="Z28" s="225"/>
      <c r="AA28" s="225"/>
      <c r="AB28" s="225"/>
      <c r="AC28" s="225"/>
      <c r="AD28" s="225"/>
    </row>
    <row r="29" s="206" customFormat="1" ht="19.5" hidden="1" spans="1:30">
      <c r="A29" s="83" t="s">
        <v>150</v>
      </c>
      <c r="B29" s="84" t="s">
        <v>151</v>
      </c>
      <c r="C29" s="86">
        <f t="shared" si="2"/>
        <v>0</v>
      </c>
      <c r="D29" s="86">
        <f t="shared" si="3"/>
        <v>0</v>
      </c>
      <c r="E29" s="86"/>
      <c r="F29" s="86"/>
      <c r="G29" s="86"/>
      <c r="H29" s="86">
        <f t="shared" si="4"/>
        <v>0</v>
      </c>
      <c r="I29" s="86"/>
      <c r="J29" s="86"/>
      <c r="K29" s="86"/>
      <c r="L29" s="86">
        <f t="shared" si="8"/>
        <v>0</v>
      </c>
      <c r="M29" s="86">
        <f t="shared" si="6"/>
        <v>0</v>
      </c>
      <c r="N29" s="86"/>
      <c r="O29" s="86"/>
      <c r="P29" s="86"/>
      <c r="Q29" s="86"/>
      <c r="R29" s="86"/>
      <c r="S29" s="86"/>
      <c r="T29" s="286"/>
      <c r="U29" s="286"/>
      <c r="V29" s="285"/>
      <c r="W29" s="108"/>
      <c r="X29" s="225"/>
      <c r="Y29" s="225"/>
      <c r="Z29" s="225"/>
      <c r="AA29" s="225"/>
      <c r="AB29" s="225"/>
      <c r="AC29" s="225"/>
      <c r="AD29" s="225"/>
    </row>
    <row r="30" s="206" customFormat="1" ht="19.5" hidden="1" spans="1:30">
      <c r="A30" s="83" t="s">
        <v>152</v>
      </c>
      <c r="B30" s="84" t="s">
        <v>153</v>
      </c>
      <c r="C30" s="86">
        <f t="shared" si="2"/>
        <v>0</v>
      </c>
      <c r="D30" s="86">
        <f t="shared" si="3"/>
        <v>0</v>
      </c>
      <c r="E30" s="86"/>
      <c r="F30" s="86"/>
      <c r="G30" s="86"/>
      <c r="H30" s="86">
        <f t="shared" si="4"/>
        <v>0</v>
      </c>
      <c r="I30" s="86"/>
      <c r="J30" s="86"/>
      <c r="K30" s="86"/>
      <c r="L30" s="86">
        <f t="shared" si="8"/>
        <v>0</v>
      </c>
      <c r="M30" s="86">
        <f t="shared" si="6"/>
        <v>0</v>
      </c>
      <c r="N30" s="86"/>
      <c r="O30" s="86"/>
      <c r="P30" s="86"/>
      <c r="Q30" s="86"/>
      <c r="R30" s="86"/>
      <c r="S30" s="86"/>
      <c r="T30" s="286"/>
      <c r="U30" s="286"/>
      <c r="V30" s="285"/>
      <c r="W30" s="108"/>
      <c r="X30" s="225"/>
      <c r="Y30" s="225"/>
      <c r="Z30" s="225"/>
      <c r="AA30" s="225"/>
      <c r="AB30" s="225"/>
      <c r="AC30" s="225"/>
      <c r="AD30" s="225"/>
    </row>
    <row r="31" s="206" customFormat="1" ht="19.5" hidden="1" spans="1:30">
      <c r="A31" s="83" t="s">
        <v>154</v>
      </c>
      <c r="B31" s="84" t="s">
        <v>155</v>
      </c>
      <c r="C31" s="86">
        <f t="shared" si="2"/>
        <v>0</v>
      </c>
      <c r="D31" s="86">
        <f t="shared" si="3"/>
        <v>0</v>
      </c>
      <c r="E31" s="86"/>
      <c r="F31" s="86"/>
      <c r="G31" s="86"/>
      <c r="H31" s="86">
        <f t="shared" si="4"/>
        <v>0</v>
      </c>
      <c r="I31" s="86"/>
      <c r="J31" s="86"/>
      <c r="K31" s="86"/>
      <c r="L31" s="86">
        <f t="shared" si="8"/>
        <v>0</v>
      </c>
      <c r="M31" s="86">
        <f t="shared" si="6"/>
        <v>0</v>
      </c>
      <c r="N31" s="86"/>
      <c r="O31" s="86"/>
      <c r="P31" s="86"/>
      <c r="Q31" s="86"/>
      <c r="R31" s="86"/>
      <c r="S31" s="86"/>
      <c r="T31" s="286"/>
      <c r="U31" s="286"/>
      <c r="V31" s="285"/>
      <c r="W31" s="108"/>
      <c r="X31" s="225"/>
      <c r="Y31" s="225"/>
      <c r="Z31" s="225"/>
      <c r="AA31" s="225"/>
      <c r="AB31" s="225"/>
      <c r="AC31" s="225"/>
      <c r="AD31" s="225"/>
    </row>
    <row r="32" s="206" customFormat="1" ht="19.5" hidden="1" spans="1:30">
      <c r="A32" s="83" t="s">
        <v>156</v>
      </c>
      <c r="B32" s="84" t="s">
        <v>157</v>
      </c>
      <c r="C32" s="86">
        <f t="shared" si="2"/>
        <v>0</v>
      </c>
      <c r="D32" s="86">
        <f t="shared" si="3"/>
        <v>0</v>
      </c>
      <c r="E32" s="86"/>
      <c r="F32" s="86"/>
      <c r="G32" s="86"/>
      <c r="H32" s="86">
        <f t="shared" si="4"/>
        <v>0</v>
      </c>
      <c r="I32" s="86"/>
      <c r="J32" s="86"/>
      <c r="K32" s="86"/>
      <c r="L32" s="86">
        <f t="shared" si="8"/>
        <v>0</v>
      </c>
      <c r="M32" s="86">
        <f t="shared" si="6"/>
        <v>0</v>
      </c>
      <c r="N32" s="86"/>
      <c r="O32" s="86"/>
      <c r="P32" s="86"/>
      <c r="Q32" s="86"/>
      <c r="R32" s="86"/>
      <c r="S32" s="86"/>
      <c r="T32" s="286"/>
      <c r="U32" s="286"/>
      <c r="V32" s="285"/>
      <c r="W32" s="108"/>
      <c r="X32" s="225"/>
      <c r="Y32" s="225"/>
      <c r="Z32" s="225"/>
      <c r="AA32" s="225"/>
      <c r="AB32" s="225"/>
      <c r="AC32" s="225"/>
      <c r="AD32" s="225"/>
    </row>
    <row r="33" s="206" customFormat="1" ht="19.5" hidden="1" spans="1:30">
      <c r="A33" s="83" t="s">
        <v>158</v>
      </c>
      <c r="B33" s="84" t="s">
        <v>159</v>
      </c>
      <c r="C33" s="86">
        <f t="shared" si="2"/>
        <v>0</v>
      </c>
      <c r="D33" s="86">
        <f t="shared" si="3"/>
        <v>0</v>
      </c>
      <c r="E33" s="86"/>
      <c r="F33" s="86"/>
      <c r="G33" s="86"/>
      <c r="H33" s="86">
        <f t="shared" si="4"/>
        <v>0</v>
      </c>
      <c r="I33" s="86"/>
      <c r="J33" s="86"/>
      <c r="K33" s="86"/>
      <c r="L33" s="86">
        <f t="shared" si="8"/>
        <v>0</v>
      </c>
      <c r="M33" s="86">
        <f t="shared" si="6"/>
        <v>0</v>
      </c>
      <c r="N33" s="86"/>
      <c r="O33" s="86"/>
      <c r="P33" s="86"/>
      <c r="Q33" s="86"/>
      <c r="R33" s="86"/>
      <c r="S33" s="86"/>
      <c r="T33" s="286"/>
      <c r="U33" s="286"/>
      <c r="V33" s="285"/>
      <c r="W33" s="108"/>
      <c r="X33" s="225"/>
      <c r="Y33" s="225"/>
      <c r="Z33" s="225"/>
      <c r="AA33" s="225"/>
      <c r="AB33" s="225"/>
      <c r="AC33" s="225"/>
      <c r="AD33" s="225"/>
    </row>
    <row r="34" s="206" customFormat="1" ht="19.5" hidden="1" spans="1:30">
      <c r="A34" s="83" t="s">
        <v>160</v>
      </c>
      <c r="B34" s="84" t="s">
        <v>161</v>
      </c>
      <c r="C34" s="86">
        <f t="shared" si="2"/>
        <v>0</v>
      </c>
      <c r="D34" s="86">
        <f t="shared" si="3"/>
        <v>0</v>
      </c>
      <c r="E34" s="86"/>
      <c r="F34" s="86"/>
      <c r="G34" s="86"/>
      <c r="H34" s="86">
        <f t="shared" si="4"/>
        <v>0</v>
      </c>
      <c r="I34" s="86"/>
      <c r="J34" s="86"/>
      <c r="K34" s="86"/>
      <c r="L34" s="86">
        <f t="shared" si="8"/>
        <v>0</v>
      </c>
      <c r="M34" s="86">
        <f t="shared" si="6"/>
        <v>0</v>
      </c>
      <c r="N34" s="86"/>
      <c r="O34" s="86"/>
      <c r="P34" s="86"/>
      <c r="Q34" s="86"/>
      <c r="R34" s="86"/>
      <c r="S34" s="86"/>
      <c r="T34" s="286"/>
      <c r="U34" s="286"/>
      <c r="V34" s="285"/>
      <c r="W34" s="108"/>
      <c r="X34" s="225"/>
      <c r="Y34" s="225"/>
      <c r="Z34" s="225"/>
      <c r="AA34" s="225"/>
      <c r="AB34" s="225"/>
      <c r="AC34" s="225"/>
      <c r="AD34" s="225"/>
    </row>
    <row r="35" s="206" customFormat="1" ht="19.5" hidden="1" spans="1:30">
      <c r="A35" s="110">
        <v>37</v>
      </c>
      <c r="B35" s="84" t="s">
        <v>162</v>
      </c>
      <c r="C35" s="86">
        <f t="shared" si="2"/>
        <v>0</v>
      </c>
      <c r="D35" s="86">
        <f t="shared" si="3"/>
        <v>0</v>
      </c>
      <c r="E35" s="86"/>
      <c r="F35" s="86"/>
      <c r="G35" s="86"/>
      <c r="H35" s="86">
        <f t="shared" si="4"/>
        <v>0</v>
      </c>
      <c r="I35" s="86"/>
      <c r="J35" s="86"/>
      <c r="K35" s="86"/>
      <c r="L35" s="86">
        <f t="shared" si="8"/>
        <v>0</v>
      </c>
      <c r="M35" s="86">
        <f t="shared" si="6"/>
        <v>0</v>
      </c>
      <c r="N35" s="86"/>
      <c r="O35" s="86"/>
      <c r="P35" s="86"/>
      <c r="Q35" s="86"/>
      <c r="R35" s="86"/>
      <c r="S35" s="86"/>
      <c r="T35" s="286"/>
      <c r="U35" s="286"/>
      <c r="V35" s="285"/>
      <c r="W35" s="108"/>
      <c r="X35" s="225"/>
      <c r="Y35" s="225"/>
      <c r="Z35" s="225"/>
      <c r="AA35" s="225"/>
      <c r="AB35" s="225"/>
      <c r="AC35" s="225"/>
      <c r="AD35" s="225"/>
    </row>
    <row r="36" s="206" customFormat="1" ht="19.5" hidden="1" spans="1:30">
      <c r="A36" s="111">
        <v>38</v>
      </c>
      <c r="B36" s="84" t="s">
        <v>163</v>
      </c>
      <c r="C36" s="86">
        <f t="shared" si="2"/>
        <v>0</v>
      </c>
      <c r="D36" s="86">
        <f t="shared" si="3"/>
        <v>0</v>
      </c>
      <c r="E36" s="86"/>
      <c r="F36" s="86"/>
      <c r="G36" s="86"/>
      <c r="H36" s="86">
        <f t="shared" si="4"/>
        <v>0</v>
      </c>
      <c r="I36" s="86"/>
      <c r="J36" s="86"/>
      <c r="K36" s="86"/>
      <c r="L36" s="86">
        <f t="shared" si="8"/>
        <v>0</v>
      </c>
      <c r="M36" s="86">
        <f t="shared" si="6"/>
        <v>0</v>
      </c>
      <c r="N36" s="86"/>
      <c r="O36" s="86"/>
      <c r="P36" s="86"/>
      <c r="Q36" s="86"/>
      <c r="R36" s="86"/>
      <c r="S36" s="86"/>
      <c r="T36" s="286"/>
      <c r="U36" s="286"/>
      <c r="V36" s="285"/>
      <c r="W36" s="108"/>
      <c r="X36" s="225"/>
      <c r="Y36" s="225"/>
      <c r="Z36" s="225"/>
      <c r="AA36" s="225"/>
      <c r="AB36" s="225"/>
      <c r="AC36" s="225"/>
      <c r="AD36" s="225"/>
    </row>
    <row r="37" s="206" customFormat="1" ht="19.5" hidden="1" spans="1:30">
      <c r="A37" s="83" t="s">
        <v>164</v>
      </c>
      <c r="B37" s="84" t="s">
        <v>165</v>
      </c>
      <c r="C37" s="86">
        <f t="shared" si="2"/>
        <v>0</v>
      </c>
      <c r="D37" s="86">
        <f t="shared" si="3"/>
        <v>0</v>
      </c>
      <c r="E37" s="86"/>
      <c r="F37" s="86"/>
      <c r="G37" s="86"/>
      <c r="H37" s="86">
        <f t="shared" si="4"/>
        <v>0</v>
      </c>
      <c r="I37" s="86"/>
      <c r="J37" s="86"/>
      <c r="K37" s="86"/>
      <c r="L37" s="86">
        <f t="shared" si="8"/>
        <v>0</v>
      </c>
      <c r="M37" s="86">
        <f t="shared" si="6"/>
        <v>0</v>
      </c>
      <c r="N37" s="86"/>
      <c r="O37" s="86"/>
      <c r="P37" s="86"/>
      <c r="Q37" s="86"/>
      <c r="R37" s="86"/>
      <c r="S37" s="86"/>
      <c r="T37" s="286"/>
      <c r="U37" s="286"/>
      <c r="V37" s="285"/>
      <c r="W37" s="108"/>
      <c r="X37" s="225"/>
      <c r="Y37" s="225"/>
      <c r="Z37" s="225"/>
      <c r="AA37" s="225"/>
      <c r="AB37" s="225"/>
      <c r="AC37" s="225"/>
      <c r="AD37" s="225"/>
    </row>
    <row r="38" s="206" customFormat="1" ht="19.5" spans="1:30">
      <c r="A38" s="83"/>
      <c r="B38" s="113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286"/>
      <c r="U38" s="286"/>
      <c r="V38" s="285"/>
      <c r="W38" s="108"/>
      <c r="X38" s="225"/>
      <c r="Y38" s="225"/>
      <c r="Z38" s="225"/>
      <c r="AA38" s="225"/>
      <c r="AB38" s="225"/>
      <c r="AC38" s="225"/>
      <c r="AD38" s="225"/>
    </row>
    <row r="39" s="205" customFormat="1" ht="19.5" hidden="1" spans="1:30">
      <c r="A39" s="79" t="s">
        <v>166</v>
      </c>
      <c r="B39" s="80" t="s">
        <v>167</v>
      </c>
      <c r="C39" s="82">
        <f>C40+C41+C42+C43+C44</f>
        <v>0</v>
      </c>
      <c r="D39" s="82">
        <f t="shared" ref="D39:T39" si="9">D40+D41+D42+D43+D44</f>
        <v>0</v>
      </c>
      <c r="E39" s="82">
        <f t="shared" si="9"/>
        <v>0</v>
      </c>
      <c r="F39" s="82">
        <f t="shared" si="9"/>
        <v>0</v>
      </c>
      <c r="G39" s="82">
        <f t="shared" si="9"/>
        <v>0</v>
      </c>
      <c r="H39" s="82">
        <f t="shared" si="9"/>
        <v>0</v>
      </c>
      <c r="I39" s="82">
        <f t="shared" si="9"/>
        <v>0</v>
      </c>
      <c r="J39" s="82">
        <f t="shared" si="9"/>
        <v>0</v>
      </c>
      <c r="K39" s="82">
        <f t="shared" si="9"/>
        <v>0</v>
      </c>
      <c r="L39" s="82">
        <f t="shared" si="9"/>
        <v>0</v>
      </c>
      <c r="M39" s="82">
        <f t="shared" si="9"/>
        <v>0</v>
      </c>
      <c r="N39" s="82">
        <f t="shared" si="9"/>
        <v>0</v>
      </c>
      <c r="O39" s="82">
        <f t="shared" si="9"/>
        <v>0</v>
      </c>
      <c r="P39" s="82"/>
      <c r="Q39" s="82">
        <f t="shared" si="9"/>
        <v>0</v>
      </c>
      <c r="R39" s="82">
        <f t="shared" si="9"/>
        <v>0</v>
      </c>
      <c r="S39" s="82">
        <f t="shared" si="9"/>
        <v>0</v>
      </c>
      <c r="T39" s="82">
        <f t="shared" si="9"/>
        <v>0</v>
      </c>
      <c r="U39" s="82"/>
      <c r="V39" s="285"/>
      <c r="W39" s="108"/>
      <c r="X39" s="225"/>
      <c r="Y39" s="225"/>
      <c r="Z39" s="225"/>
      <c r="AA39" s="225"/>
      <c r="AB39" s="225"/>
      <c r="AC39" s="225"/>
      <c r="AD39" s="225"/>
    </row>
    <row r="40" s="206" customFormat="1" ht="19.5" hidden="1" spans="1:30">
      <c r="A40" s="83" t="s">
        <v>110</v>
      </c>
      <c r="B40" s="84" t="s">
        <v>168</v>
      </c>
      <c r="C40" s="86">
        <f t="shared" si="2"/>
        <v>0</v>
      </c>
      <c r="D40" s="86">
        <f t="shared" si="3"/>
        <v>0</v>
      </c>
      <c r="E40" s="86"/>
      <c r="F40" s="86"/>
      <c r="G40" s="86"/>
      <c r="H40" s="86">
        <f t="shared" si="4"/>
        <v>0</v>
      </c>
      <c r="I40" s="86"/>
      <c r="J40" s="86"/>
      <c r="K40" s="86"/>
      <c r="L40" s="86">
        <f>M40+R40+S40+T40</f>
        <v>0</v>
      </c>
      <c r="M40" s="86">
        <f>N40+O40+P40+Q40</f>
        <v>0</v>
      </c>
      <c r="N40" s="86"/>
      <c r="O40" s="86"/>
      <c r="P40" s="86"/>
      <c r="Q40" s="86"/>
      <c r="R40" s="86"/>
      <c r="S40" s="86"/>
      <c r="T40" s="286"/>
      <c r="U40" s="286"/>
      <c r="V40" s="285"/>
      <c r="W40" s="108"/>
      <c r="X40" s="225"/>
      <c r="Y40" s="225"/>
      <c r="Z40" s="225"/>
      <c r="AA40" s="225"/>
      <c r="AB40" s="225"/>
      <c r="AC40" s="225"/>
      <c r="AD40" s="225"/>
    </row>
    <row r="41" s="206" customFormat="1" ht="19.5" hidden="1" spans="1:30">
      <c r="A41" s="83" t="s">
        <v>119</v>
      </c>
      <c r="B41" s="84" t="s">
        <v>169</v>
      </c>
      <c r="C41" s="86">
        <f t="shared" si="2"/>
        <v>0</v>
      </c>
      <c r="D41" s="86">
        <f t="shared" si="3"/>
        <v>0</v>
      </c>
      <c r="E41" s="86"/>
      <c r="F41" s="86"/>
      <c r="G41" s="86"/>
      <c r="H41" s="86">
        <f t="shared" si="4"/>
        <v>0</v>
      </c>
      <c r="I41" s="86"/>
      <c r="J41" s="86"/>
      <c r="K41" s="86"/>
      <c r="L41" s="86">
        <f>M41+R41+S41+T41</f>
        <v>0</v>
      </c>
      <c r="M41" s="86">
        <f>N41+O41+P41+Q41</f>
        <v>0</v>
      </c>
      <c r="N41" s="86"/>
      <c r="O41" s="86"/>
      <c r="P41" s="86"/>
      <c r="Q41" s="86"/>
      <c r="R41" s="86"/>
      <c r="S41" s="86"/>
      <c r="T41" s="286"/>
      <c r="U41" s="286"/>
      <c r="V41" s="285"/>
      <c r="W41" s="108"/>
      <c r="X41" s="225"/>
      <c r="Y41" s="225"/>
      <c r="Z41" s="225"/>
      <c r="AA41" s="225"/>
      <c r="AB41" s="225"/>
      <c r="AC41" s="225"/>
      <c r="AD41" s="225"/>
    </row>
    <row r="42" s="206" customFormat="1" ht="19.5" hidden="1" spans="1:30">
      <c r="A42" s="83" t="s">
        <v>121</v>
      </c>
      <c r="B42" s="84" t="s">
        <v>170</v>
      </c>
      <c r="C42" s="86">
        <f t="shared" si="2"/>
        <v>0</v>
      </c>
      <c r="D42" s="86">
        <f t="shared" si="3"/>
        <v>0</v>
      </c>
      <c r="E42" s="86"/>
      <c r="F42" s="86"/>
      <c r="G42" s="86"/>
      <c r="H42" s="86">
        <f t="shared" si="4"/>
        <v>0</v>
      </c>
      <c r="I42" s="86"/>
      <c r="J42" s="86"/>
      <c r="K42" s="86"/>
      <c r="L42" s="86">
        <f>M42+R42+S42+T42</f>
        <v>0</v>
      </c>
      <c r="M42" s="86">
        <f>N42+O42+P42+Q42</f>
        <v>0</v>
      </c>
      <c r="N42" s="86"/>
      <c r="O42" s="86"/>
      <c r="P42" s="86"/>
      <c r="Q42" s="86"/>
      <c r="R42" s="86"/>
      <c r="S42" s="86"/>
      <c r="T42" s="286"/>
      <c r="U42" s="286"/>
      <c r="V42" s="285"/>
      <c r="W42" s="108"/>
      <c r="X42" s="225"/>
      <c r="Y42" s="225"/>
      <c r="Z42" s="225"/>
      <c r="AA42" s="225"/>
      <c r="AB42" s="225"/>
      <c r="AC42" s="225"/>
      <c r="AD42" s="225"/>
    </row>
    <row r="43" s="206" customFormat="1" ht="19.5" hidden="1" spans="1:30">
      <c r="A43" s="83" t="s">
        <v>123</v>
      </c>
      <c r="B43" s="84" t="s">
        <v>171</v>
      </c>
      <c r="C43" s="86">
        <f t="shared" si="2"/>
        <v>0</v>
      </c>
      <c r="D43" s="86">
        <f t="shared" si="3"/>
        <v>0</v>
      </c>
      <c r="E43" s="86"/>
      <c r="F43" s="86"/>
      <c r="G43" s="86"/>
      <c r="H43" s="86">
        <f t="shared" si="4"/>
        <v>0</v>
      </c>
      <c r="I43" s="86"/>
      <c r="J43" s="86"/>
      <c r="K43" s="86"/>
      <c r="L43" s="86">
        <f>M43+R43+S43+T43</f>
        <v>0</v>
      </c>
      <c r="M43" s="86">
        <f>N43+O43+P43+Q43</f>
        <v>0</v>
      </c>
      <c r="N43" s="86"/>
      <c r="O43" s="86"/>
      <c r="P43" s="86"/>
      <c r="Q43" s="86"/>
      <c r="R43" s="86"/>
      <c r="S43" s="86"/>
      <c r="T43" s="286"/>
      <c r="U43" s="286"/>
      <c r="V43" s="285"/>
      <c r="W43" s="108"/>
      <c r="X43" s="225"/>
      <c r="Y43" s="225"/>
      <c r="Z43" s="225"/>
      <c r="AA43" s="225"/>
      <c r="AB43" s="225"/>
      <c r="AC43" s="225"/>
      <c r="AD43" s="225"/>
    </row>
    <row r="44" s="206" customFormat="1" ht="19.5" hidden="1" spans="1:30">
      <c r="A44" s="83" t="s">
        <v>164</v>
      </c>
      <c r="B44" s="84" t="s">
        <v>172</v>
      </c>
      <c r="C44" s="86">
        <f t="shared" si="2"/>
        <v>0</v>
      </c>
      <c r="D44" s="86">
        <f t="shared" si="3"/>
        <v>0</v>
      </c>
      <c r="E44" s="86"/>
      <c r="F44" s="86"/>
      <c r="G44" s="86"/>
      <c r="H44" s="86">
        <f t="shared" si="4"/>
        <v>0</v>
      </c>
      <c r="I44" s="86"/>
      <c r="J44" s="86"/>
      <c r="K44" s="86"/>
      <c r="L44" s="86">
        <f>M44+R44+S44+T44</f>
        <v>0</v>
      </c>
      <c r="M44" s="86">
        <f>N44+O44+P44+Q44</f>
        <v>0</v>
      </c>
      <c r="N44" s="86"/>
      <c r="O44" s="86"/>
      <c r="P44" s="86"/>
      <c r="Q44" s="86"/>
      <c r="R44" s="86"/>
      <c r="S44" s="86"/>
      <c r="T44" s="286"/>
      <c r="U44" s="286"/>
      <c r="V44" s="285"/>
      <c r="W44" s="108"/>
      <c r="X44" s="225"/>
      <c r="Y44" s="225"/>
      <c r="Z44" s="225"/>
      <c r="AA44" s="225"/>
      <c r="AB44" s="225"/>
      <c r="AC44" s="225"/>
      <c r="AD44" s="225"/>
    </row>
    <row r="45" s="206" customFormat="1" ht="19.5" spans="1:30">
      <c r="A45" s="83"/>
      <c r="B45" s="113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286"/>
      <c r="U45" s="286"/>
      <c r="V45" s="285"/>
      <c r="W45" s="108"/>
      <c r="X45" s="225"/>
      <c r="Y45" s="225"/>
      <c r="Z45" s="225"/>
      <c r="AA45" s="225"/>
      <c r="AB45" s="225"/>
      <c r="AC45" s="225"/>
      <c r="AD45" s="225"/>
    </row>
    <row r="46" s="205" customFormat="1" ht="19.5" spans="1:30">
      <c r="A46" s="79" t="s">
        <v>173</v>
      </c>
      <c r="B46" s="80" t="s">
        <v>174</v>
      </c>
      <c r="C46" s="82">
        <f t="shared" ref="C46:T46" si="10">C47+C48+C51+C52+C53+C54+C56+C57+C58+C59+C61+C60</f>
        <v>9</v>
      </c>
      <c r="D46" s="82">
        <f t="shared" si="10"/>
        <v>9</v>
      </c>
      <c r="E46" s="82">
        <f t="shared" si="10"/>
        <v>9</v>
      </c>
      <c r="F46" s="82">
        <f t="shared" si="10"/>
        <v>0</v>
      </c>
      <c r="G46" s="82">
        <f t="shared" si="10"/>
        <v>0</v>
      </c>
      <c r="H46" s="82">
        <f t="shared" si="10"/>
        <v>0</v>
      </c>
      <c r="I46" s="82">
        <f t="shared" si="10"/>
        <v>0</v>
      </c>
      <c r="J46" s="82">
        <f t="shared" si="10"/>
        <v>0</v>
      </c>
      <c r="K46" s="82">
        <f t="shared" si="10"/>
        <v>0</v>
      </c>
      <c r="L46" s="82">
        <f t="shared" si="10"/>
        <v>1809863</v>
      </c>
      <c r="M46" s="82">
        <f t="shared" si="10"/>
        <v>1376223</v>
      </c>
      <c r="N46" s="82">
        <f t="shared" si="10"/>
        <v>1247007</v>
      </c>
      <c r="O46" s="82">
        <f t="shared" si="10"/>
        <v>1296</v>
      </c>
      <c r="P46" s="82">
        <f t="shared" si="10"/>
        <v>0</v>
      </c>
      <c r="Q46" s="82">
        <f t="shared" si="10"/>
        <v>127920</v>
      </c>
      <c r="R46" s="82">
        <f t="shared" si="10"/>
        <v>281600</v>
      </c>
      <c r="S46" s="82">
        <f t="shared" si="10"/>
        <v>0</v>
      </c>
      <c r="T46" s="82">
        <f t="shared" si="10"/>
        <v>0</v>
      </c>
      <c r="U46" s="82"/>
      <c r="V46" s="285"/>
      <c r="W46" s="108"/>
      <c r="X46" s="225"/>
      <c r="Y46" s="225"/>
      <c r="Z46" s="225"/>
      <c r="AA46" s="225"/>
      <c r="AB46" s="225"/>
      <c r="AC46" s="225"/>
      <c r="AD46" s="225"/>
    </row>
    <row r="47" s="206" customFormat="1" ht="19.5" hidden="1" spans="1:30">
      <c r="A47" s="83" t="s">
        <v>110</v>
      </c>
      <c r="B47" s="84" t="s">
        <v>175</v>
      </c>
      <c r="C47" s="86">
        <f t="shared" si="2"/>
        <v>0</v>
      </c>
      <c r="D47" s="86">
        <f t="shared" si="3"/>
        <v>0</v>
      </c>
      <c r="E47" s="86"/>
      <c r="F47" s="86"/>
      <c r="G47" s="86"/>
      <c r="H47" s="86">
        <f>I47+J47+K47</f>
        <v>0</v>
      </c>
      <c r="I47" s="86"/>
      <c r="J47" s="86"/>
      <c r="K47" s="86"/>
      <c r="L47" s="86">
        <f>M47+R47+S47+T47</f>
        <v>0</v>
      </c>
      <c r="M47" s="86">
        <f>N47+O47+P47+Q47</f>
        <v>0</v>
      </c>
      <c r="N47" s="86"/>
      <c r="O47" s="86"/>
      <c r="P47" s="86"/>
      <c r="Q47" s="86"/>
      <c r="R47" s="86"/>
      <c r="S47" s="86"/>
      <c r="T47" s="286"/>
      <c r="U47" s="286"/>
      <c r="V47" s="285"/>
      <c r="W47" s="108"/>
      <c r="X47" s="225"/>
      <c r="Y47" s="225"/>
      <c r="Z47" s="225"/>
      <c r="AA47" s="225"/>
      <c r="AB47" s="225"/>
      <c r="AC47" s="225"/>
      <c r="AD47" s="225"/>
    </row>
    <row r="48" s="206" customFormat="1" ht="19.5" spans="1:30">
      <c r="A48" s="83" t="s">
        <v>112</v>
      </c>
      <c r="B48" s="84" t="s">
        <v>176</v>
      </c>
      <c r="C48" s="86">
        <f>C49</f>
        <v>7</v>
      </c>
      <c r="D48" s="86">
        <f t="shared" ref="D48:T48" si="11">D49</f>
        <v>7</v>
      </c>
      <c r="E48" s="86">
        <f t="shared" si="11"/>
        <v>7</v>
      </c>
      <c r="F48" s="86">
        <f t="shared" si="11"/>
        <v>0</v>
      </c>
      <c r="G48" s="86">
        <f t="shared" si="11"/>
        <v>0</v>
      </c>
      <c r="H48" s="86">
        <f t="shared" si="11"/>
        <v>0</v>
      </c>
      <c r="I48" s="86">
        <f t="shared" si="11"/>
        <v>0</v>
      </c>
      <c r="J48" s="86">
        <f t="shared" si="11"/>
        <v>0</v>
      </c>
      <c r="K48" s="86">
        <f t="shared" si="11"/>
        <v>0</v>
      </c>
      <c r="L48" s="86">
        <f>L49+L50</f>
        <v>1490422</v>
      </c>
      <c r="M48" s="86">
        <f t="shared" si="11"/>
        <v>1091982</v>
      </c>
      <c r="N48" s="86">
        <f t="shared" si="11"/>
        <v>1013214</v>
      </c>
      <c r="O48" s="86">
        <f t="shared" si="11"/>
        <v>1008</v>
      </c>
      <c r="P48" s="86">
        <f t="shared" si="11"/>
        <v>0</v>
      </c>
      <c r="Q48" s="86">
        <f t="shared" si="11"/>
        <v>77760</v>
      </c>
      <c r="R48" s="86">
        <f t="shared" si="11"/>
        <v>246400</v>
      </c>
      <c r="S48" s="86">
        <f t="shared" si="11"/>
        <v>0</v>
      </c>
      <c r="T48" s="86">
        <f t="shared" si="11"/>
        <v>0</v>
      </c>
      <c r="U48" s="86"/>
      <c r="V48" s="285"/>
      <c r="W48" s="108"/>
      <c r="X48" s="225"/>
      <c r="Y48" s="225"/>
      <c r="Z48" s="225"/>
      <c r="AA48" s="225"/>
      <c r="AB48" s="225"/>
      <c r="AC48" s="225"/>
      <c r="AD48" s="225"/>
    </row>
    <row r="49" s="45" customFormat="1" ht="19.5" spans="1:30">
      <c r="A49" s="87"/>
      <c r="B49" s="92" t="s">
        <v>177</v>
      </c>
      <c r="C49" s="90">
        <f t="shared" si="2"/>
        <v>7</v>
      </c>
      <c r="D49" s="90">
        <f t="shared" si="3"/>
        <v>7</v>
      </c>
      <c r="E49" s="91">
        <v>7</v>
      </c>
      <c r="F49" s="91"/>
      <c r="G49" s="91"/>
      <c r="H49" s="90">
        <f>I49+J49+K49</f>
        <v>0</v>
      </c>
      <c r="I49" s="90"/>
      <c r="J49" s="90"/>
      <c r="K49" s="90"/>
      <c r="L49" s="90">
        <f>M49+R49+S49+T49</f>
        <v>1338382</v>
      </c>
      <c r="M49" s="90">
        <f>N49+O49+P49+Q49</f>
        <v>1091982</v>
      </c>
      <c r="N49" s="91">
        <v>1013214</v>
      </c>
      <c r="O49" s="91">
        <v>1008</v>
      </c>
      <c r="P49" s="91"/>
      <c r="Q49" s="91">
        <v>77760</v>
      </c>
      <c r="R49" s="91">
        <v>246400</v>
      </c>
      <c r="S49" s="91"/>
      <c r="T49" s="91"/>
      <c r="U49" s="91"/>
      <c r="V49" s="287" t="s">
        <v>177</v>
      </c>
      <c r="W49" s="108" t="s">
        <v>117</v>
      </c>
      <c r="X49" s="254"/>
      <c r="Y49" s="106"/>
      <c r="Z49" s="106"/>
      <c r="AA49" s="106"/>
      <c r="AB49" s="106"/>
      <c r="AC49" s="106"/>
      <c r="AD49" s="106"/>
    </row>
    <row r="50" s="45" customFormat="1" ht="19.5" spans="1:30">
      <c r="A50" s="87"/>
      <c r="B50" s="92" t="s">
        <v>178</v>
      </c>
      <c r="C50" s="90"/>
      <c r="D50" s="90"/>
      <c r="E50" s="91"/>
      <c r="F50" s="91"/>
      <c r="G50" s="91"/>
      <c r="H50" s="90"/>
      <c r="I50" s="90"/>
      <c r="J50" s="90"/>
      <c r="K50" s="90"/>
      <c r="L50" s="90">
        <f>M50+R50+S50+T50</f>
        <v>152040</v>
      </c>
      <c r="M50" s="90">
        <f>N50+O50+P50+Q50</f>
        <v>152040</v>
      </c>
      <c r="N50" s="91"/>
      <c r="O50" s="91"/>
      <c r="P50" s="91"/>
      <c r="Q50" s="91">
        <v>152040</v>
      </c>
      <c r="R50" s="91"/>
      <c r="S50" s="91"/>
      <c r="T50" s="91"/>
      <c r="U50" s="91"/>
      <c r="V50" s="287"/>
      <c r="W50" s="108"/>
      <c r="X50" s="254"/>
      <c r="Y50" s="106"/>
      <c r="Z50" s="106"/>
      <c r="AA50" s="106"/>
      <c r="AB50" s="106"/>
      <c r="AC50" s="106"/>
      <c r="AD50" s="106"/>
    </row>
    <row r="51" s="206" customFormat="1" ht="19.5" hidden="1" spans="1:30">
      <c r="A51" s="83" t="s">
        <v>114</v>
      </c>
      <c r="B51" s="84" t="s">
        <v>179</v>
      </c>
      <c r="C51" s="86">
        <f t="shared" ref="C51:C100" si="12">D51+H51</f>
        <v>0</v>
      </c>
      <c r="D51" s="86">
        <f t="shared" ref="D51:D100" si="13">E51+F51+G51</f>
        <v>0</v>
      </c>
      <c r="E51" s="86"/>
      <c r="F51" s="86"/>
      <c r="G51" s="86"/>
      <c r="H51" s="86">
        <f t="shared" ref="H51:H100" si="14">I51+J51+K51</f>
        <v>0</v>
      </c>
      <c r="I51" s="86"/>
      <c r="J51" s="86"/>
      <c r="K51" s="86"/>
      <c r="L51" s="86">
        <f>M51+R51+S51+T51</f>
        <v>0</v>
      </c>
      <c r="M51" s="86">
        <f t="shared" ref="M51:M61" si="15">N51+O51+P51+Q51</f>
        <v>0</v>
      </c>
      <c r="N51" s="86"/>
      <c r="O51" s="86"/>
      <c r="P51" s="86"/>
      <c r="Q51" s="86"/>
      <c r="R51" s="86"/>
      <c r="S51" s="86"/>
      <c r="T51" s="286"/>
      <c r="U51" s="286"/>
      <c r="V51" s="285"/>
      <c r="W51" s="108"/>
      <c r="X51" s="225"/>
      <c r="Y51" s="225"/>
      <c r="Z51" s="225"/>
      <c r="AA51" s="225"/>
      <c r="AB51" s="225"/>
      <c r="AC51" s="225"/>
      <c r="AD51" s="225"/>
    </row>
    <row r="52" s="206" customFormat="1" ht="19.5" hidden="1" spans="1:30">
      <c r="A52" s="83" t="s">
        <v>119</v>
      </c>
      <c r="B52" s="84" t="s">
        <v>180</v>
      </c>
      <c r="C52" s="86">
        <f t="shared" si="12"/>
        <v>0</v>
      </c>
      <c r="D52" s="86">
        <f t="shared" si="13"/>
        <v>0</v>
      </c>
      <c r="E52" s="86"/>
      <c r="F52" s="86"/>
      <c r="G52" s="86"/>
      <c r="H52" s="86">
        <f t="shared" si="14"/>
        <v>0</v>
      </c>
      <c r="I52" s="86"/>
      <c r="J52" s="86"/>
      <c r="K52" s="86"/>
      <c r="L52" s="86">
        <f>M52+R52+S52+T52</f>
        <v>0</v>
      </c>
      <c r="M52" s="86">
        <f t="shared" si="15"/>
        <v>0</v>
      </c>
      <c r="N52" s="86"/>
      <c r="O52" s="86"/>
      <c r="P52" s="86"/>
      <c r="Q52" s="86"/>
      <c r="R52" s="86"/>
      <c r="S52" s="86"/>
      <c r="T52" s="286"/>
      <c r="U52" s="286"/>
      <c r="V52" s="285"/>
      <c r="W52" s="108"/>
      <c r="X52" s="225"/>
      <c r="Y52" s="225"/>
      <c r="Z52" s="225"/>
      <c r="AA52" s="225"/>
      <c r="AB52" s="225"/>
      <c r="AC52" s="225"/>
      <c r="AD52" s="225"/>
    </row>
    <row r="53" s="206" customFormat="1" ht="19.5" hidden="1" spans="1:30">
      <c r="A53" s="83" t="s">
        <v>121</v>
      </c>
      <c r="B53" s="84" t="s">
        <v>181</v>
      </c>
      <c r="C53" s="86">
        <f t="shared" si="12"/>
        <v>0</v>
      </c>
      <c r="D53" s="86">
        <f t="shared" si="13"/>
        <v>0</v>
      </c>
      <c r="E53" s="86"/>
      <c r="F53" s="86"/>
      <c r="G53" s="86"/>
      <c r="H53" s="86">
        <f t="shared" si="14"/>
        <v>0</v>
      </c>
      <c r="I53" s="86"/>
      <c r="J53" s="86"/>
      <c r="K53" s="86"/>
      <c r="L53" s="86">
        <f>M53+R53+S53+T53</f>
        <v>0</v>
      </c>
      <c r="M53" s="86">
        <f t="shared" si="15"/>
        <v>0</v>
      </c>
      <c r="N53" s="86"/>
      <c r="O53" s="86"/>
      <c r="P53" s="86"/>
      <c r="Q53" s="86"/>
      <c r="R53" s="86"/>
      <c r="S53" s="86"/>
      <c r="T53" s="286"/>
      <c r="U53" s="286"/>
      <c r="V53" s="285"/>
      <c r="W53" s="108"/>
      <c r="X53" s="225"/>
      <c r="Y53" s="225"/>
      <c r="Z53" s="225"/>
      <c r="AA53" s="225"/>
      <c r="AB53" s="225"/>
      <c r="AC53" s="225"/>
      <c r="AD53" s="225"/>
    </row>
    <row r="54" s="206" customFormat="1" ht="19.5" spans="1:30">
      <c r="A54" s="83" t="s">
        <v>123</v>
      </c>
      <c r="B54" s="84" t="s">
        <v>182</v>
      </c>
      <c r="C54" s="86">
        <f>C55</f>
        <v>2</v>
      </c>
      <c r="D54" s="86">
        <f t="shared" ref="D54:T54" si="16">D55</f>
        <v>2</v>
      </c>
      <c r="E54" s="86">
        <f t="shared" si="16"/>
        <v>2</v>
      </c>
      <c r="F54" s="86">
        <f t="shared" si="16"/>
        <v>0</v>
      </c>
      <c r="G54" s="86">
        <f t="shared" si="16"/>
        <v>0</v>
      </c>
      <c r="H54" s="86">
        <f t="shared" si="16"/>
        <v>0</v>
      </c>
      <c r="I54" s="86">
        <f t="shared" si="16"/>
        <v>0</v>
      </c>
      <c r="J54" s="86">
        <f t="shared" si="16"/>
        <v>0</v>
      </c>
      <c r="K54" s="86">
        <f t="shared" si="16"/>
        <v>0</v>
      </c>
      <c r="L54" s="86">
        <f t="shared" si="16"/>
        <v>319441</v>
      </c>
      <c r="M54" s="86">
        <f t="shared" si="16"/>
        <v>284241</v>
      </c>
      <c r="N54" s="86">
        <f t="shared" si="16"/>
        <v>233793</v>
      </c>
      <c r="O54" s="86">
        <f t="shared" si="16"/>
        <v>288</v>
      </c>
      <c r="P54" s="86">
        <f t="shared" si="16"/>
        <v>0</v>
      </c>
      <c r="Q54" s="86">
        <f t="shared" si="16"/>
        <v>50160</v>
      </c>
      <c r="R54" s="86">
        <f t="shared" si="16"/>
        <v>35200</v>
      </c>
      <c r="S54" s="86">
        <f t="shared" si="16"/>
        <v>0</v>
      </c>
      <c r="T54" s="86">
        <f t="shared" si="16"/>
        <v>0</v>
      </c>
      <c r="U54" s="86"/>
      <c r="V54" s="285"/>
      <c r="W54" s="108"/>
      <c r="X54" s="225"/>
      <c r="Y54" s="225"/>
      <c r="Z54" s="225"/>
      <c r="AA54" s="225"/>
      <c r="AB54" s="225"/>
      <c r="AC54" s="225"/>
      <c r="AD54" s="225"/>
    </row>
    <row r="55" s="45" customFormat="1" ht="19.5" spans="1:30">
      <c r="A55" s="87"/>
      <c r="B55" s="92" t="s">
        <v>183</v>
      </c>
      <c r="C55" s="90">
        <f t="shared" si="12"/>
        <v>2</v>
      </c>
      <c r="D55" s="90">
        <f t="shared" si="13"/>
        <v>2</v>
      </c>
      <c r="E55" s="91">
        <v>2</v>
      </c>
      <c r="F55" s="91"/>
      <c r="G55" s="91"/>
      <c r="H55" s="90">
        <f t="shared" si="14"/>
        <v>0</v>
      </c>
      <c r="I55" s="90"/>
      <c r="J55" s="90"/>
      <c r="K55" s="90"/>
      <c r="L55" s="90">
        <f t="shared" ref="L55:L61" si="17">M55+R55+S55+T55</f>
        <v>319441</v>
      </c>
      <c r="M55" s="90">
        <f t="shared" si="15"/>
        <v>284241</v>
      </c>
      <c r="N55" s="91">
        <v>233793</v>
      </c>
      <c r="O55" s="91">
        <v>288</v>
      </c>
      <c r="P55" s="91"/>
      <c r="Q55" s="91">
        <v>50160</v>
      </c>
      <c r="R55" s="91">
        <v>35200</v>
      </c>
      <c r="S55" s="91"/>
      <c r="T55" s="91"/>
      <c r="U55" s="91"/>
      <c r="V55" s="287" t="s">
        <v>183</v>
      </c>
      <c r="W55" s="108" t="s">
        <v>117</v>
      </c>
      <c r="X55" s="254"/>
      <c r="Y55" s="106"/>
      <c r="Z55" s="106"/>
      <c r="AA55" s="106"/>
      <c r="AB55" s="106"/>
      <c r="AC55" s="106"/>
      <c r="AD55" s="106"/>
    </row>
    <row r="56" s="206" customFormat="1" ht="19.5" hidden="1" spans="1:30">
      <c r="A56" s="83" t="s">
        <v>126</v>
      </c>
      <c r="B56" s="84" t="s">
        <v>184</v>
      </c>
      <c r="C56" s="86">
        <f t="shared" si="12"/>
        <v>0</v>
      </c>
      <c r="D56" s="86">
        <f t="shared" si="13"/>
        <v>0</v>
      </c>
      <c r="E56" s="86"/>
      <c r="F56" s="86"/>
      <c r="G56" s="86"/>
      <c r="H56" s="86">
        <f t="shared" si="14"/>
        <v>0</v>
      </c>
      <c r="I56" s="86"/>
      <c r="J56" s="86"/>
      <c r="K56" s="86"/>
      <c r="L56" s="86">
        <f t="shared" si="17"/>
        <v>0</v>
      </c>
      <c r="M56" s="86">
        <f t="shared" si="15"/>
        <v>0</v>
      </c>
      <c r="N56" s="86"/>
      <c r="O56" s="86"/>
      <c r="P56" s="86"/>
      <c r="Q56" s="86"/>
      <c r="R56" s="86"/>
      <c r="S56" s="86"/>
      <c r="T56" s="286"/>
      <c r="U56" s="286"/>
      <c r="V56" s="285"/>
      <c r="W56" s="108"/>
      <c r="X56" s="225"/>
      <c r="Y56" s="225"/>
      <c r="Z56" s="225"/>
      <c r="AA56" s="225"/>
      <c r="AB56" s="225"/>
      <c r="AC56" s="225"/>
      <c r="AD56" s="225"/>
    </row>
    <row r="57" s="206" customFormat="1" ht="19.5" hidden="1" spans="1:30">
      <c r="A57" s="83" t="s">
        <v>128</v>
      </c>
      <c r="B57" s="84" t="s">
        <v>185</v>
      </c>
      <c r="C57" s="86">
        <f t="shared" si="12"/>
        <v>0</v>
      </c>
      <c r="D57" s="86">
        <f t="shared" si="13"/>
        <v>0</v>
      </c>
      <c r="E57" s="86"/>
      <c r="F57" s="86"/>
      <c r="G57" s="86"/>
      <c r="H57" s="86">
        <f t="shared" si="14"/>
        <v>0</v>
      </c>
      <c r="I57" s="86"/>
      <c r="J57" s="86"/>
      <c r="K57" s="86"/>
      <c r="L57" s="86">
        <f t="shared" si="17"/>
        <v>0</v>
      </c>
      <c r="M57" s="86">
        <f t="shared" si="15"/>
        <v>0</v>
      </c>
      <c r="N57" s="86"/>
      <c r="O57" s="86"/>
      <c r="P57" s="86"/>
      <c r="Q57" s="86"/>
      <c r="R57" s="86"/>
      <c r="S57" s="86"/>
      <c r="T57" s="286"/>
      <c r="U57" s="286"/>
      <c r="V57" s="285"/>
      <c r="W57" s="108"/>
      <c r="X57" s="225"/>
      <c r="Y57" s="225"/>
      <c r="Z57" s="225"/>
      <c r="AA57" s="225"/>
      <c r="AB57" s="225"/>
      <c r="AC57" s="225"/>
      <c r="AD57" s="225"/>
    </row>
    <row r="58" s="206" customFormat="1" ht="19.5" hidden="1" spans="1:30">
      <c r="A58" s="83" t="s">
        <v>130</v>
      </c>
      <c r="B58" s="84" t="s">
        <v>186</v>
      </c>
      <c r="C58" s="86">
        <f t="shared" si="12"/>
        <v>0</v>
      </c>
      <c r="D58" s="86">
        <f t="shared" si="13"/>
        <v>0</v>
      </c>
      <c r="E58" s="86"/>
      <c r="F58" s="86"/>
      <c r="G58" s="86"/>
      <c r="H58" s="86">
        <f t="shared" si="14"/>
        <v>0</v>
      </c>
      <c r="I58" s="86"/>
      <c r="J58" s="86"/>
      <c r="K58" s="86"/>
      <c r="L58" s="86">
        <f t="shared" si="17"/>
        <v>0</v>
      </c>
      <c r="M58" s="86">
        <f t="shared" si="15"/>
        <v>0</v>
      </c>
      <c r="N58" s="86"/>
      <c r="O58" s="86"/>
      <c r="P58" s="86"/>
      <c r="Q58" s="86"/>
      <c r="R58" s="86"/>
      <c r="S58" s="86"/>
      <c r="T58" s="286"/>
      <c r="U58" s="286"/>
      <c r="V58" s="285"/>
      <c r="W58" s="108"/>
      <c r="X58" s="225"/>
      <c r="Y58" s="225"/>
      <c r="Z58" s="225"/>
      <c r="AA58" s="225"/>
      <c r="AB58" s="225"/>
      <c r="AC58" s="225"/>
      <c r="AD58" s="225"/>
    </row>
    <row r="59" s="206" customFormat="1" ht="19.5" hidden="1" spans="1:30">
      <c r="A59" s="83" t="s">
        <v>132</v>
      </c>
      <c r="B59" s="84" t="s">
        <v>187</v>
      </c>
      <c r="C59" s="86">
        <f t="shared" si="12"/>
        <v>0</v>
      </c>
      <c r="D59" s="86">
        <f t="shared" si="13"/>
        <v>0</v>
      </c>
      <c r="E59" s="86"/>
      <c r="F59" s="86"/>
      <c r="G59" s="86"/>
      <c r="H59" s="86">
        <f t="shared" si="14"/>
        <v>0</v>
      </c>
      <c r="I59" s="86"/>
      <c r="J59" s="86"/>
      <c r="K59" s="86"/>
      <c r="L59" s="86">
        <f t="shared" si="17"/>
        <v>0</v>
      </c>
      <c r="M59" s="86">
        <f t="shared" si="15"/>
        <v>0</v>
      </c>
      <c r="N59" s="86"/>
      <c r="O59" s="86"/>
      <c r="P59" s="86"/>
      <c r="Q59" s="86"/>
      <c r="R59" s="86"/>
      <c r="S59" s="86"/>
      <c r="T59" s="286"/>
      <c r="U59" s="286"/>
      <c r="V59" s="285"/>
      <c r="W59" s="108"/>
      <c r="X59" s="225"/>
      <c r="Y59" s="225"/>
      <c r="Z59" s="225"/>
      <c r="AA59" s="225"/>
      <c r="AB59" s="225"/>
      <c r="AC59" s="225"/>
      <c r="AD59" s="225"/>
    </row>
    <row r="60" s="206" customFormat="1" ht="19.5" hidden="1" spans="1:30">
      <c r="A60" s="110">
        <v>11</v>
      </c>
      <c r="B60" s="84" t="s">
        <v>188</v>
      </c>
      <c r="C60" s="86">
        <f t="shared" si="12"/>
        <v>0</v>
      </c>
      <c r="D60" s="86">
        <f t="shared" si="13"/>
        <v>0</v>
      </c>
      <c r="E60" s="86"/>
      <c r="F60" s="86"/>
      <c r="G60" s="86"/>
      <c r="H60" s="86">
        <f t="shared" si="14"/>
        <v>0</v>
      </c>
      <c r="I60" s="86"/>
      <c r="J60" s="86"/>
      <c r="K60" s="86"/>
      <c r="L60" s="86">
        <f t="shared" si="17"/>
        <v>0</v>
      </c>
      <c r="M60" s="86">
        <f t="shared" si="15"/>
        <v>0</v>
      </c>
      <c r="N60" s="86"/>
      <c r="O60" s="86"/>
      <c r="P60" s="86"/>
      <c r="Q60" s="86"/>
      <c r="R60" s="86"/>
      <c r="S60" s="86"/>
      <c r="T60" s="286"/>
      <c r="U60" s="286"/>
      <c r="V60" s="285"/>
      <c r="W60" s="108"/>
      <c r="X60" s="225"/>
      <c r="Y60" s="225"/>
      <c r="Z60" s="225"/>
      <c r="AA60" s="225"/>
      <c r="AB60" s="225"/>
      <c r="AC60" s="225"/>
      <c r="AD60" s="225"/>
    </row>
    <row r="61" s="206" customFormat="1" ht="19.5" hidden="1" spans="1:30">
      <c r="A61" s="83" t="s">
        <v>164</v>
      </c>
      <c r="B61" s="84" t="s">
        <v>189</v>
      </c>
      <c r="C61" s="86">
        <f t="shared" si="12"/>
        <v>0</v>
      </c>
      <c r="D61" s="86">
        <f t="shared" si="13"/>
        <v>0</v>
      </c>
      <c r="E61" s="86"/>
      <c r="F61" s="86"/>
      <c r="G61" s="86"/>
      <c r="H61" s="86">
        <f t="shared" si="14"/>
        <v>0</v>
      </c>
      <c r="I61" s="86"/>
      <c r="J61" s="86"/>
      <c r="K61" s="86"/>
      <c r="L61" s="86">
        <f t="shared" si="17"/>
        <v>0</v>
      </c>
      <c r="M61" s="86">
        <f t="shared" si="15"/>
        <v>0</v>
      </c>
      <c r="N61" s="86"/>
      <c r="O61" s="86"/>
      <c r="P61" s="86"/>
      <c r="Q61" s="86"/>
      <c r="R61" s="86"/>
      <c r="S61" s="86"/>
      <c r="T61" s="86"/>
      <c r="U61" s="86"/>
      <c r="V61" s="285"/>
      <c r="W61" s="108"/>
      <c r="X61" s="225"/>
      <c r="Y61" s="225"/>
      <c r="Z61" s="225"/>
      <c r="AA61" s="225"/>
      <c r="AB61" s="225"/>
      <c r="AC61" s="225"/>
      <c r="AD61" s="225"/>
    </row>
    <row r="62" s="206" customFormat="1" ht="19.5" spans="1:30">
      <c r="A62" s="83"/>
      <c r="B62" s="113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286"/>
      <c r="U62" s="286"/>
      <c r="V62" s="285"/>
      <c r="W62" s="108"/>
      <c r="X62" s="225"/>
      <c r="Y62" s="225"/>
      <c r="Z62" s="225"/>
      <c r="AA62" s="225"/>
      <c r="AB62" s="225"/>
      <c r="AC62" s="225"/>
      <c r="AD62" s="225"/>
    </row>
    <row r="63" s="205" customFormat="1" ht="19.5" spans="1:30">
      <c r="A63" s="79" t="s">
        <v>190</v>
      </c>
      <c r="B63" s="80" t="s">
        <v>191</v>
      </c>
      <c r="C63" s="82">
        <f t="shared" ref="C63:T63" si="18">C64+C65+C72+C73+C74+C75+C76+C77+C78+C79</f>
        <v>109</v>
      </c>
      <c r="D63" s="82">
        <f t="shared" si="18"/>
        <v>0</v>
      </c>
      <c r="E63" s="82">
        <f t="shared" si="18"/>
        <v>0</v>
      </c>
      <c r="F63" s="82">
        <f t="shared" si="18"/>
        <v>0</v>
      </c>
      <c r="G63" s="82">
        <f t="shared" si="18"/>
        <v>0</v>
      </c>
      <c r="H63" s="82">
        <f t="shared" si="18"/>
        <v>109</v>
      </c>
      <c r="I63" s="82">
        <f t="shared" si="18"/>
        <v>109</v>
      </c>
      <c r="J63" s="82">
        <f t="shared" si="18"/>
        <v>0</v>
      </c>
      <c r="K63" s="82">
        <f t="shared" si="18"/>
        <v>0</v>
      </c>
      <c r="L63" s="82">
        <f t="shared" si="18"/>
        <v>13251465</v>
      </c>
      <c r="M63" s="82">
        <f t="shared" si="18"/>
        <v>13251465</v>
      </c>
      <c r="N63" s="82">
        <f t="shared" si="18"/>
        <v>11688725</v>
      </c>
      <c r="O63" s="82">
        <f t="shared" si="18"/>
        <v>75864</v>
      </c>
      <c r="P63" s="82">
        <f t="shared" si="18"/>
        <v>1117556</v>
      </c>
      <c r="Q63" s="82">
        <f t="shared" si="18"/>
        <v>369320</v>
      </c>
      <c r="R63" s="82">
        <f t="shared" si="18"/>
        <v>0</v>
      </c>
      <c r="S63" s="82">
        <f t="shared" si="18"/>
        <v>0</v>
      </c>
      <c r="T63" s="82">
        <f t="shared" si="18"/>
        <v>0</v>
      </c>
      <c r="U63" s="82"/>
      <c r="V63" s="285"/>
      <c r="W63" s="108"/>
      <c r="X63" s="225"/>
      <c r="Y63" s="225"/>
      <c r="Z63" s="225"/>
      <c r="AA63" s="225"/>
      <c r="AB63" s="225"/>
      <c r="AC63" s="225"/>
      <c r="AD63" s="225"/>
    </row>
    <row r="64" s="206" customFormat="1" ht="19.5" hidden="1" spans="1:30">
      <c r="A64" s="83" t="s">
        <v>110</v>
      </c>
      <c r="B64" s="84" t="s">
        <v>192</v>
      </c>
      <c r="C64" s="86">
        <f t="shared" si="12"/>
        <v>0</v>
      </c>
      <c r="D64" s="86">
        <f t="shared" si="13"/>
        <v>0</v>
      </c>
      <c r="E64" s="86"/>
      <c r="F64" s="86"/>
      <c r="G64" s="86"/>
      <c r="H64" s="86">
        <f t="shared" si="14"/>
        <v>0</v>
      </c>
      <c r="I64" s="86"/>
      <c r="J64" s="86"/>
      <c r="K64" s="86"/>
      <c r="L64" s="86">
        <f>M64+R64+S64+T64</f>
        <v>0</v>
      </c>
      <c r="M64" s="86">
        <f>N64+O64+P64+Q64</f>
        <v>0</v>
      </c>
      <c r="N64" s="86"/>
      <c r="O64" s="86"/>
      <c r="P64" s="86"/>
      <c r="Q64" s="86"/>
      <c r="R64" s="86"/>
      <c r="S64" s="86"/>
      <c r="T64" s="286"/>
      <c r="U64" s="286"/>
      <c r="V64" s="285"/>
      <c r="W64" s="108"/>
      <c r="X64" s="225"/>
      <c r="Y64" s="225"/>
      <c r="Z64" s="225"/>
      <c r="AA64" s="225"/>
      <c r="AB64" s="225"/>
      <c r="AC64" s="225"/>
      <c r="AD64" s="225"/>
    </row>
    <row r="65" s="206" customFormat="1" ht="19.5" spans="1:30">
      <c r="A65" s="83" t="s">
        <v>112</v>
      </c>
      <c r="B65" s="84" t="s">
        <v>193</v>
      </c>
      <c r="C65" s="86">
        <f t="shared" ref="C65:T65" si="19">C66+C68+C70</f>
        <v>109</v>
      </c>
      <c r="D65" s="86">
        <f t="shared" si="19"/>
        <v>0</v>
      </c>
      <c r="E65" s="86">
        <f t="shared" si="19"/>
        <v>0</v>
      </c>
      <c r="F65" s="86">
        <f t="shared" si="19"/>
        <v>0</v>
      </c>
      <c r="G65" s="86">
        <f t="shared" si="19"/>
        <v>0</v>
      </c>
      <c r="H65" s="86">
        <f t="shared" si="19"/>
        <v>109</v>
      </c>
      <c r="I65" s="86">
        <f t="shared" si="19"/>
        <v>109</v>
      </c>
      <c r="J65" s="86">
        <f t="shared" si="19"/>
        <v>0</v>
      </c>
      <c r="K65" s="86">
        <f t="shared" si="19"/>
        <v>0</v>
      </c>
      <c r="L65" s="86">
        <f t="shared" si="19"/>
        <v>13251465</v>
      </c>
      <c r="M65" s="86">
        <f t="shared" si="19"/>
        <v>13251465</v>
      </c>
      <c r="N65" s="86">
        <f t="shared" si="19"/>
        <v>11688725</v>
      </c>
      <c r="O65" s="86">
        <f t="shared" si="19"/>
        <v>75864</v>
      </c>
      <c r="P65" s="86">
        <f t="shared" si="19"/>
        <v>1117556</v>
      </c>
      <c r="Q65" s="86">
        <f t="shared" si="19"/>
        <v>369320</v>
      </c>
      <c r="R65" s="86">
        <f t="shared" si="19"/>
        <v>0</v>
      </c>
      <c r="S65" s="86">
        <f t="shared" si="19"/>
        <v>0</v>
      </c>
      <c r="T65" s="86">
        <f t="shared" si="19"/>
        <v>0</v>
      </c>
      <c r="U65" s="86"/>
      <c r="V65" s="285"/>
      <c r="W65" s="108"/>
      <c r="X65" s="225"/>
      <c r="Y65" s="225"/>
      <c r="Z65" s="225"/>
      <c r="AA65" s="225"/>
      <c r="AB65" s="225"/>
      <c r="AC65" s="225"/>
      <c r="AD65" s="225"/>
    </row>
    <row r="66" s="45" customFormat="1" ht="19.5" spans="1:30">
      <c r="A66" s="87"/>
      <c r="B66" s="92" t="s">
        <v>194</v>
      </c>
      <c r="C66" s="90">
        <f>C67</f>
        <v>75</v>
      </c>
      <c r="D66" s="90">
        <f t="shared" ref="D66:S66" si="20">D67</f>
        <v>0</v>
      </c>
      <c r="E66" s="90">
        <f t="shared" si="20"/>
        <v>0</v>
      </c>
      <c r="F66" s="90">
        <f t="shared" si="20"/>
        <v>0</v>
      </c>
      <c r="G66" s="90">
        <f t="shared" si="20"/>
        <v>0</v>
      </c>
      <c r="H66" s="90">
        <f t="shared" si="20"/>
        <v>75</v>
      </c>
      <c r="I66" s="90">
        <f t="shared" si="20"/>
        <v>75</v>
      </c>
      <c r="J66" s="90">
        <f t="shared" si="20"/>
        <v>0</v>
      </c>
      <c r="K66" s="90">
        <f t="shared" si="20"/>
        <v>0</v>
      </c>
      <c r="L66" s="90">
        <f t="shared" si="20"/>
        <v>9111438</v>
      </c>
      <c r="M66" s="90">
        <f t="shared" si="20"/>
        <v>9111438</v>
      </c>
      <c r="N66" s="90">
        <f t="shared" si="20"/>
        <v>8054198</v>
      </c>
      <c r="O66" s="90">
        <f t="shared" si="20"/>
        <v>52200</v>
      </c>
      <c r="P66" s="90">
        <f t="shared" si="20"/>
        <v>754040</v>
      </c>
      <c r="Q66" s="90">
        <f t="shared" si="20"/>
        <v>251000</v>
      </c>
      <c r="R66" s="90">
        <f t="shared" si="20"/>
        <v>0</v>
      </c>
      <c r="S66" s="90">
        <f t="shared" si="20"/>
        <v>0</v>
      </c>
      <c r="T66" s="90"/>
      <c r="U66" s="90"/>
      <c r="V66" s="287"/>
      <c r="W66" s="108"/>
      <c r="X66" s="288"/>
      <c r="Y66" s="106"/>
      <c r="Z66" s="106"/>
      <c r="AA66" s="106"/>
      <c r="AB66" s="106"/>
      <c r="AC66" s="106"/>
      <c r="AD66" s="106"/>
    </row>
    <row r="67" s="45" customFormat="1" ht="19.5" spans="1:30">
      <c r="A67" s="289"/>
      <c r="B67" s="290" t="s">
        <v>195</v>
      </c>
      <c r="C67" s="291">
        <f t="shared" si="12"/>
        <v>75</v>
      </c>
      <c r="D67" s="291">
        <f t="shared" si="13"/>
        <v>0</v>
      </c>
      <c r="E67" s="291"/>
      <c r="F67" s="291"/>
      <c r="G67" s="291"/>
      <c r="H67" s="291">
        <f t="shared" si="14"/>
        <v>75</v>
      </c>
      <c r="I67" s="291">
        <v>75</v>
      </c>
      <c r="J67" s="291"/>
      <c r="K67" s="291"/>
      <c r="L67" s="291">
        <f>M67+R67+S67+T67</f>
        <v>9111438</v>
      </c>
      <c r="M67" s="299">
        <f>N67+O67+P67+Q67</f>
        <v>9111438</v>
      </c>
      <c r="N67" s="293">
        <v>8054198</v>
      </c>
      <c r="O67" s="293">
        <v>52200</v>
      </c>
      <c r="P67" s="293">
        <v>754040</v>
      </c>
      <c r="Q67" s="293">
        <v>251000</v>
      </c>
      <c r="R67" s="293"/>
      <c r="S67" s="293"/>
      <c r="T67" s="291"/>
      <c r="U67" s="291"/>
      <c r="V67" s="287"/>
      <c r="W67" s="108"/>
      <c r="X67" s="288"/>
      <c r="Y67" s="106"/>
      <c r="Z67" s="106"/>
      <c r="AA67" s="106"/>
      <c r="AB67" s="106"/>
      <c r="AC67" s="106"/>
      <c r="AD67" s="106"/>
    </row>
    <row r="68" s="45" customFormat="1" ht="19.5" spans="1:30">
      <c r="A68" s="87"/>
      <c r="B68" s="92" t="s">
        <v>196</v>
      </c>
      <c r="C68" s="90">
        <f>C69</f>
        <v>34</v>
      </c>
      <c r="D68" s="90">
        <f t="shared" ref="D68:T68" si="21">D69</f>
        <v>0</v>
      </c>
      <c r="E68" s="90">
        <f t="shared" si="21"/>
        <v>0</v>
      </c>
      <c r="F68" s="90">
        <f t="shared" si="21"/>
        <v>0</v>
      </c>
      <c r="G68" s="90">
        <f t="shared" si="21"/>
        <v>0</v>
      </c>
      <c r="H68" s="90">
        <f t="shared" si="21"/>
        <v>34</v>
      </c>
      <c r="I68" s="90">
        <f t="shared" si="21"/>
        <v>34</v>
      </c>
      <c r="J68" s="90">
        <f t="shared" si="21"/>
        <v>0</v>
      </c>
      <c r="K68" s="90">
        <f t="shared" si="21"/>
        <v>0</v>
      </c>
      <c r="L68" s="90">
        <f t="shared" si="21"/>
        <v>4140027</v>
      </c>
      <c r="M68" s="90">
        <f t="shared" si="21"/>
        <v>4140027</v>
      </c>
      <c r="N68" s="90">
        <f t="shared" si="21"/>
        <v>3634527</v>
      </c>
      <c r="O68" s="90">
        <f t="shared" si="21"/>
        <v>23664</v>
      </c>
      <c r="P68" s="90">
        <f t="shared" si="21"/>
        <v>363516</v>
      </c>
      <c r="Q68" s="90">
        <f t="shared" si="21"/>
        <v>118320</v>
      </c>
      <c r="R68" s="90">
        <f t="shared" si="21"/>
        <v>0</v>
      </c>
      <c r="S68" s="90">
        <f t="shared" si="21"/>
        <v>0</v>
      </c>
      <c r="T68" s="90">
        <f t="shared" si="21"/>
        <v>0</v>
      </c>
      <c r="U68" s="90"/>
      <c r="V68" s="287"/>
      <c r="W68" s="108"/>
      <c r="X68" s="254"/>
      <c r="Y68" s="106"/>
      <c r="Z68" s="106"/>
      <c r="AA68" s="106"/>
      <c r="AB68" s="106"/>
      <c r="AC68" s="106"/>
      <c r="AD68" s="106"/>
    </row>
    <row r="69" s="45" customFormat="1" ht="19.5" spans="1:30">
      <c r="A69" s="289"/>
      <c r="B69" s="292" t="s">
        <v>197</v>
      </c>
      <c r="C69" s="291">
        <f t="shared" si="12"/>
        <v>34</v>
      </c>
      <c r="D69" s="291">
        <f t="shared" si="13"/>
        <v>0</v>
      </c>
      <c r="E69" s="293"/>
      <c r="F69" s="293"/>
      <c r="G69" s="293"/>
      <c r="H69" s="291">
        <f t="shared" si="14"/>
        <v>34</v>
      </c>
      <c r="I69" s="293">
        <v>34</v>
      </c>
      <c r="J69" s="293"/>
      <c r="K69" s="293"/>
      <c r="L69" s="291">
        <f>M69+R69+S69+T69</f>
        <v>4140027</v>
      </c>
      <c r="M69" s="299">
        <f t="shared" ref="M69:M79" si="22">N69+O69+P69+Q69</f>
        <v>4140027</v>
      </c>
      <c r="N69" s="293">
        <v>3634527</v>
      </c>
      <c r="O69" s="293">
        <v>23664</v>
      </c>
      <c r="P69" s="293">
        <v>363516</v>
      </c>
      <c r="Q69" s="293">
        <v>118320</v>
      </c>
      <c r="R69" s="293"/>
      <c r="S69" s="293"/>
      <c r="T69" s="293"/>
      <c r="U69" s="293"/>
      <c r="V69" s="287" t="s">
        <v>198</v>
      </c>
      <c r="W69" s="108" t="s">
        <v>117</v>
      </c>
      <c r="X69" s="254"/>
      <c r="Y69" s="106"/>
      <c r="Z69" s="106"/>
      <c r="AA69" s="106"/>
      <c r="AB69" s="106"/>
      <c r="AC69" s="106"/>
      <c r="AD69" s="106"/>
    </row>
    <row r="70" s="45" customFormat="1" ht="19.5" hidden="1" spans="1:30">
      <c r="A70" s="87"/>
      <c r="B70" s="92" t="s">
        <v>199</v>
      </c>
      <c r="C70" s="90">
        <f>C71</f>
        <v>0</v>
      </c>
      <c r="D70" s="90">
        <f t="shared" ref="D70:S70" si="23">D71</f>
        <v>0</v>
      </c>
      <c r="E70" s="90">
        <f t="shared" si="23"/>
        <v>0</v>
      </c>
      <c r="F70" s="90">
        <f t="shared" si="23"/>
        <v>0</v>
      </c>
      <c r="G70" s="90">
        <f t="shared" si="23"/>
        <v>0</v>
      </c>
      <c r="H70" s="90">
        <f t="shared" si="23"/>
        <v>0</v>
      </c>
      <c r="I70" s="90">
        <f t="shared" si="23"/>
        <v>0</v>
      </c>
      <c r="J70" s="90">
        <f t="shared" si="23"/>
        <v>0</v>
      </c>
      <c r="K70" s="90">
        <f t="shared" si="23"/>
        <v>0</v>
      </c>
      <c r="L70" s="90">
        <f t="shared" si="23"/>
        <v>0</v>
      </c>
      <c r="M70" s="90">
        <f t="shared" si="23"/>
        <v>0</v>
      </c>
      <c r="N70" s="90">
        <f t="shared" si="23"/>
        <v>0</v>
      </c>
      <c r="O70" s="90">
        <f t="shared" si="23"/>
        <v>0</v>
      </c>
      <c r="P70" s="90">
        <f t="shared" si="23"/>
        <v>0</v>
      </c>
      <c r="Q70" s="90">
        <f t="shared" si="23"/>
        <v>0</v>
      </c>
      <c r="R70" s="90">
        <f t="shared" si="23"/>
        <v>0</v>
      </c>
      <c r="S70" s="90">
        <f t="shared" si="23"/>
        <v>0</v>
      </c>
      <c r="T70" s="90"/>
      <c r="U70" s="90"/>
      <c r="V70" s="287"/>
      <c r="W70" s="108"/>
      <c r="X70" s="254"/>
      <c r="Y70" s="106"/>
      <c r="Z70" s="106"/>
      <c r="AA70" s="106"/>
      <c r="AB70" s="106"/>
      <c r="AC70" s="106"/>
      <c r="AD70" s="106"/>
    </row>
    <row r="71" s="45" customFormat="1" ht="19.5" hidden="1" spans="1:30">
      <c r="A71" s="289"/>
      <c r="B71" s="292"/>
      <c r="C71" s="291">
        <f t="shared" si="12"/>
        <v>0</v>
      </c>
      <c r="D71" s="291">
        <f>E71+F71+G71</f>
        <v>0</v>
      </c>
      <c r="E71" s="293"/>
      <c r="F71" s="293"/>
      <c r="G71" s="293"/>
      <c r="H71" s="291">
        <f t="shared" si="14"/>
        <v>0</v>
      </c>
      <c r="I71" s="293"/>
      <c r="J71" s="293"/>
      <c r="K71" s="293"/>
      <c r="L71" s="291">
        <f>M71+R71+S71+T71</f>
        <v>0</v>
      </c>
      <c r="M71" s="299">
        <f t="shared" si="22"/>
        <v>0</v>
      </c>
      <c r="N71" s="293"/>
      <c r="O71" s="293"/>
      <c r="P71" s="293"/>
      <c r="Q71" s="293"/>
      <c r="R71" s="293"/>
      <c r="S71" s="293"/>
      <c r="T71" s="293"/>
      <c r="U71" s="293"/>
      <c r="V71" s="287" t="s">
        <v>200</v>
      </c>
      <c r="W71" s="108" t="s">
        <v>117</v>
      </c>
      <c r="X71" s="254"/>
      <c r="Y71" s="106"/>
      <c r="Z71" s="106"/>
      <c r="AA71" s="106"/>
      <c r="AB71" s="106"/>
      <c r="AC71" s="106"/>
      <c r="AD71" s="106"/>
    </row>
    <row r="72" s="206" customFormat="1" ht="19.5" hidden="1" spans="1:30">
      <c r="A72" s="83" t="s">
        <v>114</v>
      </c>
      <c r="B72" s="84" t="s">
        <v>201</v>
      </c>
      <c r="C72" s="86">
        <f t="shared" si="12"/>
        <v>0</v>
      </c>
      <c r="D72" s="86">
        <f t="shared" si="13"/>
        <v>0</v>
      </c>
      <c r="E72" s="86"/>
      <c r="F72" s="86"/>
      <c r="G72" s="86"/>
      <c r="H72" s="86">
        <f t="shared" si="14"/>
        <v>0</v>
      </c>
      <c r="I72" s="86"/>
      <c r="J72" s="86"/>
      <c r="K72" s="86"/>
      <c r="L72" s="86">
        <f t="shared" ref="L72:L79" si="24">M72+R72+S72+T72</f>
        <v>0</v>
      </c>
      <c r="M72" s="86">
        <f t="shared" si="22"/>
        <v>0</v>
      </c>
      <c r="N72" s="86"/>
      <c r="O72" s="86"/>
      <c r="P72" s="86"/>
      <c r="Q72" s="86"/>
      <c r="R72" s="86"/>
      <c r="S72" s="86"/>
      <c r="T72" s="286"/>
      <c r="U72" s="286"/>
      <c r="V72" s="285"/>
      <c r="W72" s="108"/>
      <c r="X72" s="225"/>
      <c r="Y72" s="225"/>
      <c r="Z72" s="225"/>
      <c r="AA72" s="225"/>
      <c r="AB72" s="225"/>
      <c r="AC72" s="225"/>
      <c r="AD72" s="225"/>
    </row>
    <row r="73" s="206" customFormat="1" ht="19.5" hidden="1" spans="1:30">
      <c r="A73" s="83" t="s">
        <v>119</v>
      </c>
      <c r="B73" s="84" t="s">
        <v>202</v>
      </c>
      <c r="C73" s="86">
        <f t="shared" si="12"/>
        <v>0</v>
      </c>
      <c r="D73" s="86">
        <f t="shared" si="13"/>
        <v>0</v>
      </c>
      <c r="E73" s="86"/>
      <c r="F73" s="86"/>
      <c r="G73" s="86"/>
      <c r="H73" s="86">
        <f t="shared" si="14"/>
        <v>0</v>
      </c>
      <c r="I73" s="86"/>
      <c r="J73" s="86"/>
      <c r="K73" s="86"/>
      <c r="L73" s="86">
        <f t="shared" si="24"/>
        <v>0</v>
      </c>
      <c r="M73" s="86">
        <f t="shared" si="22"/>
        <v>0</v>
      </c>
      <c r="N73" s="86"/>
      <c r="O73" s="86"/>
      <c r="P73" s="86"/>
      <c r="Q73" s="86"/>
      <c r="R73" s="86"/>
      <c r="S73" s="86"/>
      <c r="T73" s="286"/>
      <c r="U73" s="286"/>
      <c r="V73" s="285"/>
      <c r="W73" s="108"/>
      <c r="X73" s="225"/>
      <c r="Y73" s="225"/>
      <c r="Z73" s="225"/>
      <c r="AA73" s="225"/>
      <c r="AB73" s="225"/>
      <c r="AC73" s="225"/>
      <c r="AD73" s="225"/>
    </row>
    <row r="74" s="206" customFormat="1" ht="19.5" hidden="1" spans="1:30">
      <c r="A74" s="83" t="s">
        <v>121</v>
      </c>
      <c r="B74" s="84" t="s">
        <v>203</v>
      </c>
      <c r="C74" s="86">
        <f t="shared" si="12"/>
        <v>0</v>
      </c>
      <c r="D74" s="86">
        <f t="shared" si="13"/>
        <v>0</v>
      </c>
      <c r="E74" s="86"/>
      <c r="F74" s="86"/>
      <c r="G74" s="86"/>
      <c r="H74" s="86">
        <f t="shared" si="14"/>
        <v>0</v>
      </c>
      <c r="I74" s="86"/>
      <c r="J74" s="86"/>
      <c r="K74" s="86"/>
      <c r="L74" s="86">
        <f t="shared" si="24"/>
        <v>0</v>
      </c>
      <c r="M74" s="86">
        <f t="shared" si="22"/>
        <v>0</v>
      </c>
      <c r="N74" s="86"/>
      <c r="O74" s="86"/>
      <c r="P74" s="86"/>
      <c r="Q74" s="86"/>
      <c r="R74" s="86"/>
      <c r="S74" s="86"/>
      <c r="T74" s="286"/>
      <c r="U74" s="286"/>
      <c r="V74" s="285"/>
      <c r="W74" s="108"/>
      <c r="X74" s="225"/>
      <c r="Y74" s="225"/>
      <c r="Z74" s="225"/>
      <c r="AA74" s="225"/>
      <c r="AB74" s="225"/>
      <c r="AC74" s="225"/>
      <c r="AD74" s="225"/>
    </row>
    <row r="75" s="206" customFormat="1" ht="19.5" hidden="1" spans="1:30">
      <c r="A75" s="83" t="s">
        <v>123</v>
      </c>
      <c r="B75" s="84" t="s">
        <v>204</v>
      </c>
      <c r="C75" s="86">
        <f t="shared" si="12"/>
        <v>0</v>
      </c>
      <c r="D75" s="86">
        <f t="shared" si="13"/>
        <v>0</v>
      </c>
      <c r="E75" s="86"/>
      <c r="F75" s="86"/>
      <c r="G75" s="86"/>
      <c r="H75" s="86">
        <f t="shared" si="14"/>
        <v>0</v>
      </c>
      <c r="I75" s="86"/>
      <c r="J75" s="86"/>
      <c r="K75" s="86"/>
      <c r="L75" s="86">
        <f t="shared" si="24"/>
        <v>0</v>
      </c>
      <c r="M75" s="86">
        <f t="shared" si="22"/>
        <v>0</v>
      </c>
      <c r="N75" s="86"/>
      <c r="O75" s="86"/>
      <c r="P75" s="86"/>
      <c r="Q75" s="86"/>
      <c r="R75" s="86"/>
      <c r="S75" s="86"/>
      <c r="T75" s="286"/>
      <c r="U75" s="286"/>
      <c r="V75" s="285"/>
      <c r="W75" s="108"/>
      <c r="X75" s="225"/>
      <c r="Y75" s="225"/>
      <c r="Z75" s="225"/>
      <c r="AA75" s="225"/>
      <c r="AB75" s="225"/>
      <c r="AC75" s="225"/>
      <c r="AD75" s="225"/>
    </row>
    <row r="76" s="206" customFormat="1" ht="19.5" hidden="1" spans="1:30">
      <c r="A76" s="83" t="s">
        <v>126</v>
      </c>
      <c r="B76" s="84" t="s">
        <v>205</v>
      </c>
      <c r="C76" s="86">
        <f t="shared" si="12"/>
        <v>0</v>
      </c>
      <c r="D76" s="86">
        <f t="shared" si="13"/>
        <v>0</v>
      </c>
      <c r="E76" s="86"/>
      <c r="F76" s="86"/>
      <c r="G76" s="86"/>
      <c r="H76" s="86">
        <f t="shared" si="14"/>
        <v>0</v>
      </c>
      <c r="I76" s="86"/>
      <c r="J76" s="86"/>
      <c r="K76" s="86"/>
      <c r="L76" s="86">
        <f t="shared" si="24"/>
        <v>0</v>
      </c>
      <c r="M76" s="86">
        <f t="shared" si="22"/>
        <v>0</v>
      </c>
      <c r="N76" s="86"/>
      <c r="O76" s="86"/>
      <c r="P76" s="86"/>
      <c r="Q76" s="86"/>
      <c r="R76" s="86"/>
      <c r="S76" s="86"/>
      <c r="T76" s="286"/>
      <c r="U76" s="286"/>
      <c r="V76" s="285"/>
      <c r="W76" s="108"/>
      <c r="X76" s="225"/>
      <c r="Y76" s="225"/>
      <c r="Z76" s="225"/>
      <c r="AA76" s="225"/>
      <c r="AB76" s="225"/>
      <c r="AC76" s="225"/>
      <c r="AD76" s="225"/>
    </row>
    <row r="77" s="206" customFormat="1" ht="19.5" hidden="1" spans="1:30">
      <c r="A77" s="83" t="s">
        <v>128</v>
      </c>
      <c r="B77" s="84" t="s">
        <v>206</v>
      </c>
      <c r="C77" s="86">
        <f t="shared" si="12"/>
        <v>0</v>
      </c>
      <c r="D77" s="86">
        <f t="shared" si="13"/>
        <v>0</v>
      </c>
      <c r="E77" s="86"/>
      <c r="F77" s="86"/>
      <c r="G77" s="86"/>
      <c r="H77" s="86">
        <f t="shared" si="14"/>
        <v>0</v>
      </c>
      <c r="I77" s="86"/>
      <c r="J77" s="86"/>
      <c r="K77" s="86"/>
      <c r="L77" s="86">
        <f t="shared" si="24"/>
        <v>0</v>
      </c>
      <c r="M77" s="86">
        <f t="shared" si="22"/>
        <v>0</v>
      </c>
      <c r="N77" s="86"/>
      <c r="O77" s="86"/>
      <c r="P77" s="86"/>
      <c r="Q77" s="86"/>
      <c r="R77" s="86"/>
      <c r="S77" s="86"/>
      <c r="T77" s="286"/>
      <c r="U77" s="286"/>
      <c r="V77" s="285"/>
      <c r="W77" s="108"/>
      <c r="X77" s="225"/>
      <c r="Y77" s="225"/>
      <c r="Z77" s="225"/>
      <c r="AA77" s="225"/>
      <c r="AB77" s="225"/>
      <c r="AC77" s="225"/>
      <c r="AD77" s="225"/>
    </row>
    <row r="78" s="206" customFormat="1" ht="19.5" hidden="1" spans="1:30">
      <c r="A78" s="83" t="s">
        <v>130</v>
      </c>
      <c r="B78" s="84" t="s">
        <v>207</v>
      </c>
      <c r="C78" s="86">
        <f t="shared" si="12"/>
        <v>0</v>
      </c>
      <c r="D78" s="86">
        <f t="shared" si="13"/>
        <v>0</v>
      </c>
      <c r="E78" s="86"/>
      <c r="F78" s="86"/>
      <c r="G78" s="86"/>
      <c r="H78" s="86">
        <f t="shared" si="14"/>
        <v>0</v>
      </c>
      <c r="I78" s="86"/>
      <c r="J78" s="86"/>
      <c r="K78" s="86"/>
      <c r="L78" s="86">
        <f t="shared" si="24"/>
        <v>0</v>
      </c>
      <c r="M78" s="86">
        <f t="shared" si="22"/>
        <v>0</v>
      </c>
      <c r="N78" s="86"/>
      <c r="O78" s="86"/>
      <c r="P78" s="86"/>
      <c r="Q78" s="86"/>
      <c r="R78" s="86"/>
      <c r="S78" s="86"/>
      <c r="T78" s="286"/>
      <c r="U78" s="286"/>
      <c r="V78" s="285"/>
      <c r="W78" s="108"/>
      <c r="X78" s="225"/>
      <c r="Y78" s="225"/>
      <c r="Z78" s="225"/>
      <c r="AA78" s="225"/>
      <c r="AB78" s="225"/>
      <c r="AC78" s="225"/>
      <c r="AD78" s="225"/>
    </row>
    <row r="79" s="206" customFormat="1" ht="19.5" hidden="1" spans="1:30">
      <c r="A79" s="83" t="s">
        <v>164</v>
      </c>
      <c r="B79" s="84" t="s">
        <v>208</v>
      </c>
      <c r="C79" s="86">
        <f t="shared" si="12"/>
        <v>0</v>
      </c>
      <c r="D79" s="86">
        <f t="shared" si="13"/>
        <v>0</v>
      </c>
      <c r="E79" s="86"/>
      <c r="F79" s="86"/>
      <c r="G79" s="86"/>
      <c r="H79" s="86">
        <f t="shared" si="14"/>
        <v>0</v>
      </c>
      <c r="I79" s="86"/>
      <c r="J79" s="86"/>
      <c r="K79" s="86"/>
      <c r="L79" s="86">
        <f t="shared" si="24"/>
        <v>0</v>
      </c>
      <c r="M79" s="86">
        <f t="shared" si="22"/>
        <v>0</v>
      </c>
      <c r="N79" s="86"/>
      <c r="O79" s="86"/>
      <c r="P79" s="86"/>
      <c r="Q79" s="86"/>
      <c r="R79" s="86"/>
      <c r="S79" s="86"/>
      <c r="T79" s="286"/>
      <c r="U79" s="286"/>
      <c r="V79" s="285"/>
      <c r="W79" s="108"/>
      <c r="X79" s="225"/>
      <c r="Y79" s="225"/>
      <c r="Z79" s="225"/>
      <c r="AA79" s="225"/>
      <c r="AB79" s="225"/>
      <c r="AC79" s="225"/>
      <c r="AD79" s="225"/>
    </row>
    <row r="80" s="206" customFormat="1" ht="19.5" spans="1:30">
      <c r="A80" s="83"/>
      <c r="B80" s="113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286"/>
      <c r="U80" s="286"/>
      <c r="V80" s="285"/>
      <c r="W80" s="108"/>
      <c r="X80" s="225"/>
      <c r="Y80" s="225"/>
      <c r="Z80" s="225"/>
      <c r="AA80" s="225"/>
      <c r="AB80" s="225"/>
      <c r="AC80" s="225"/>
      <c r="AD80" s="225"/>
    </row>
    <row r="81" s="205" customFormat="1" ht="19.5" hidden="1" spans="1:30">
      <c r="A81" s="79" t="s">
        <v>209</v>
      </c>
      <c r="B81" s="80" t="s">
        <v>210</v>
      </c>
      <c r="C81" s="82">
        <f>C82+C83+C84+C85+C86+C87+C88+C89+C90+C91</f>
        <v>0</v>
      </c>
      <c r="D81" s="82">
        <f t="shared" ref="D81:T81" si="25">D82+D83+D84+D85+D86+D87+D88+D89+D90+D91</f>
        <v>0</v>
      </c>
      <c r="E81" s="82">
        <f t="shared" si="25"/>
        <v>0</v>
      </c>
      <c r="F81" s="82">
        <f t="shared" si="25"/>
        <v>0</v>
      </c>
      <c r="G81" s="82">
        <f t="shared" si="25"/>
        <v>0</v>
      </c>
      <c r="H81" s="82">
        <f t="shared" si="25"/>
        <v>0</v>
      </c>
      <c r="I81" s="82">
        <f t="shared" si="25"/>
        <v>0</v>
      </c>
      <c r="J81" s="82">
        <f t="shared" si="25"/>
        <v>0</v>
      </c>
      <c r="K81" s="82">
        <f t="shared" si="25"/>
        <v>0</v>
      </c>
      <c r="L81" s="82">
        <f t="shared" si="25"/>
        <v>0</v>
      </c>
      <c r="M81" s="82">
        <f t="shared" si="25"/>
        <v>0</v>
      </c>
      <c r="N81" s="82">
        <f t="shared" si="25"/>
        <v>0</v>
      </c>
      <c r="O81" s="82">
        <f t="shared" si="25"/>
        <v>0</v>
      </c>
      <c r="P81" s="82">
        <f t="shared" si="25"/>
        <v>0</v>
      </c>
      <c r="Q81" s="82">
        <f t="shared" si="25"/>
        <v>0</v>
      </c>
      <c r="R81" s="82">
        <f t="shared" si="25"/>
        <v>0</v>
      </c>
      <c r="S81" s="82">
        <f t="shared" si="25"/>
        <v>0</v>
      </c>
      <c r="T81" s="82">
        <f t="shared" si="25"/>
        <v>0</v>
      </c>
      <c r="U81" s="82"/>
      <c r="V81" s="285"/>
      <c r="W81" s="108"/>
      <c r="X81" s="225"/>
      <c r="Y81" s="225"/>
      <c r="Z81" s="225"/>
      <c r="AA81" s="225"/>
      <c r="AB81" s="225"/>
      <c r="AC81" s="225"/>
      <c r="AD81" s="225"/>
    </row>
    <row r="82" s="206" customFormat="1" ht="19.5" hidden="1" spans="1:30">
      <c r="A82" s="83" t="s">
        <v>110</v>
      </c>
      <c r="B82" s="84" t="s">
        <v>211</v>
      </c>
      <c r="C82" s="86">
        <f t="shared" si="12"/>
        <v>0</v>
      </c>
      <c r="D82" s="86">
        <f t="shared" si="13"/>
        <v>0</v>
      </c>
      <c r="E82" s="86"/>
      <c r="F82" s="86"/>
      <c r="G82" s="86"/>
      <c r="H82" s="86">
        <f t="shared" si="14"/>
        <v>0</v>
      </c>
      <c r="I82" s="86"/>
      <c r="J82" s="86"/>
      <c r="K82" s="86"/>
      <c r="L82" s="86">
        <f t="shared" ref="L82:L91" si="26">M82+R82+S82+T82</f>
        <v>0</v>
      </c>
      <c r="M82" s="86">
        <f>N82+O82+P82+Q82</f>
        <v>0</v>
      </c>
      <c r="N82" s="86"/>
      <c r="O82" s="86"/>
      <c r="P82" s="86"/>
      <c r="Q82" s="86"/>
      <c r="R82" s="86"/>
      <c r="S82" s="86"/>
      <c r="T82" s="286"/>
      <c r="U82" s="286"/>
      <c r="V82" s="285"/>
      <c r="W82" s="108"/>
      <c r="X82" s="225"/>
      <c r="Y82" s="225"/>
      <c r="Z82" s="225"/>
      <c r="AA82" s="225"/>
      <c r="AB82" s="225"/>
      <c r="AC82" s="225"/>
      <c r="AD82" s="225"/>
    </row>
    <row r="83" s="206" customFormat="1" ht="19.5" hidden="1" spans="1:30">
      <c r="A83" s="83" t="s">
        <v>112</v>
      </c>
      <c r="B83" s="84" t="s">
        <v>212</v>
      </c>
      <c r="C83" s="86">
        <f t="shared" si="12"/>
        <v>0</v>
      </c>
      <c r="D83" s="86">
        <f t="shared" si="13"/>
        <v>0</v>
      </c>
      <c r="E83" s="86"/>
      <c r="F83" s="86"/>
      <c r="G83" s="86"/>
      <c r="H83" s="86">
        <f t="shared" si="14"/>
        <v>0</v>
      </c>
      <c r="I83" s="86"/>
      <c r="J83" s="86"/>
      <c r="K83" s="86"/>
      <c r="L83" s="86">
        <f t="shared" si="26"/>
        <v>0</v>
      </c>
      <c r="M83" s="86">
        <f t="shared" ref="M83:M91" si="27">N83+O83+P83+Q83</f>
        <v>0</v>
      </c>
      <c r="N83" s="86"/>
      <c r="O83" s="86"/>
      <c r="P83" s="86"/>
      <c r="Q83" s="86"/>
      <c r="R83" s="86"/>
      <c r="S83" s="86"/>
      <c r="T83" s="286"/>
      <c r="U83" s="286"/>
      <c r="V83" s="285"/>
      <c r="W83" s="108"/>
      <c r="X83" s="225"/>
      <c r="Y83" s="225"/>
      <c r="Z83" s="225"/>
      <c r="AA83" s="225"/>
      <c r="AB83" s="225"/>
      <c r="AC83" s="225"/>
      <c r="AD83" s="225"/>
    </row>
    <row r="84" s="206" customFormat="1" ht="19.5" hidden="1" spans="1:30">
      <c r="A84" s="83" t="s">
        <v>114</v>
      </c>
      <c r="B84" s="84" t="s">
        <v>213</v>
      </c>
      <c r="C84" s="86">
        <f t="shared" si="12"/>
        <v>0</v>
      </c>
      <c r="D84" s="86">
        <f t="shared" si="13"/>
        <v>0</v>
      </c>
      <c r="E84" s="86"/>
      <c r="F84" s="86"/>
      <c r="G84" s="86"/>
      <c r="H84" s="86">
        <f t="shared" si="14"/>
        <v>0</v>
      </c>
      <c r="I84" s="86"/>
      <c r="J84" s="86"/>
      <c r="K84" s="86"/>
      <c r="L84" s="86">
        <f t="shared" si="26"/>
        <v>0</v>
      </c>
      <c r="M84" s="86">
        <f t="shared" si="27"/>
        <v>0</v>
      </c>
      <c r="N84" s="86"/>
      <c r="O84" s="86"/>
      <c r="P84" s="86"/>
      <c r="Q84" s="86"/>
      <c r="R84" s="86"/>
      <c r="S84" s="86"/>
      <c r="T84" s="286"/>
      <c r="U84" s="286"/>
      <c r="V84" s="285"/>
      <c r="W84" s="108"/>
      <c r="X84" s="225"/>
      <c r="Y84" s="225"/>
      <c r="Z84" s="225"/>
      <c r="AA84" s="225"/>
      <c r="AB84" s="225"/>
      <c r="AC84" s="225"/>
      <c r="AD84" s="225"/>
    </row>
    <row r="85" s="206" customFormat="1" ht="19.5" hidden="1" spans="1:30">
      <c r="A85" s="83" t="s">
        <v>119</v>
      </c>
      <c r="B85" s="84" t="s">
        <v>214</v>
      </c>
      <c r="C85" s="86">
        <f t="shared" si="12"/>
        <v>0</v>
      </c>
      <c r="D85" s="86">
        <f t="shared" si="13"/>
        <v>0</v>
      </c>
      <c r="E85" s="86"/>
      <c r="F85" s="86"/>
      <c r="G85" s="86"/>
      <c r="H85" s="86">
        <f t="shared" si="14"/>
        <v>0</v>
      </c>
      <c r="I85" s="86"/>
      <c r="J85" s="86"/>
      <c r="K85" s="86"/>
      <c r="L85" s="86">
        <f t="shared" si="26"/>
        <v>0</v>
      </c>
      <c r="M85" s="86">
        <f t="shared" si="27"/>
        <v>0</v>
      </c>
      <c r="N85" s="86"/>
      <c r="O85" s="86"/>
      <c r="P85" s="86"/>
      <c r="Q85" s="86"/>
      <c r="R85" s="86"/>
      <c r="S85" s="86"/>
      <c r="T85" s="286"/>
      <c r="U85" s="286"/>
      <c r="V85" s="285"/>
      <c r="W85" s="108"/>
      <c r="X85" s="225"/>
      <c r="Y85" s="225"/>
      <c r="Z85" s="225"/>
      <c r="AA85" s="225"/>
      <c r="AB85" s="225"/>
      <c r="AC85" s="225"/>
      <c r="AD85" s="225"/>
    </row>
    <row r="86" s="206" customFormat="1" ht="19.5" hidden="1" spans="1:30">
      <c r="A86" s="83" t="s">
        <v>121</v>
      </c>
      <c r="B86" s="84" t="s">
        <v>215</v>
      </c>
      <c r="C86" s="86">
        <f t="shared" si="12"/>
        <v>0</v>
      </c>
      <c r="D86" s="86">
        <f t="shared" si="13"/>
        <v>0</v>
      </c>
      <c r="E86" s="86"/>
      <c r="F86" s="86"/>
      <c r="G86" s="86"/>
      <c r="H86" s="86">
        <f t="shared" si="14"/>
        <v>0</v>
      </c>
      <c r="I86" s="86"/>
      <c r="J86" s="86"/>
      <c r="K86" s="86"/>
      <c r="L86" s="86">
        <f t="shared" si="26"/>
        <v>0</v>
      </c>
      <c r="M86" s="86">
        <f t="shared" si="27"/>
        <v>0</v>
      </c>
      <c r="N86" s="86"/>
      <c r="O86" s="86"/>
      <c r="P86" s="86"/>
      <c r="Q86" s="86"/>
      <c r="R86" s="86"/>
      <c r="S86" s="86"/>
      <c r="T86" s="286"/>
      <c r="U86" s="286"/>
      <c r="V86" s="285"/>
      <c r="W86" s="108"/>
      <c r="X86" s="225"/>
      <c r="Y86" s="225"/>
      <c r="Z86" s="225"/>
      <c r="AA86" s="225"/>
      <c r="AB86" s="225"/>
      <c r="AC86" s="225"/>
      <c r="AD86" s="225"/>
    </row>
    <row r="87" s="206" customFormat="1" ht="19.5" hidden="1" spans="1:30">
      <c r="A87" s="83" t="s">
        <v>123</v>
      </c>
      <c r="B87" s="84" t="s">
        <v>216</v>
      </c>
      <c r="C87" s="86">
        <f t="shared" si="12"/>
        <v>0</v>
      </c>
      <c r="D87" s="86">
        <f t="shared" si="13"/>
        <v>0</v>
      </c>
      <c r="E87" s="86"/>
      <c r="F87" s="86"/>
      <c r="G87" s="86"/>
      <c r="H87" s="86">
        <f t="shared" si="14"/>
        <v>0</v>
      </c>
      <c r="I87" s="86"/>
      <c r="J87" s="86"/>
      <c r="K87" s="86"/>
      <c r="L87" s="86">
        <f t="shared" si="26"/>
        <v>0</v>
      </c>
      <c r="M87" s="86">
        <f t="shared" si="27"/>
        <v>0</v>
      </c>
      <c r="N87" s="86"/>
      <c r="O87" s="86"/>
      <c r="P87" s="86"/>
      <c r="Q87" s="86"/>
      <c r="R87" s="86"/>
      <c r="S87" s="86"/>
      <c r="T87" s="286"/>
      <c r="U87" s="286"/>
      <c r="V87" s="285"/>
      <c r="W87" s="108"/>
      <c r="X87" s="225"/>
      <c r="Y87" s="225"/>
      <c r="Z87" s="225"/>
      <c r="AA87" s="225"/>
      <c r="AB87" s="225"/>
      <c r="AC87" s="225"/>
      <c r="AD87" s="225"/>
    </row>
    <row r="88" s="206" customFormat="1" ht="19.5" hidden="1" spans="1:30">
      <c r="A88" s="83" t="s">
        <v>126</v>
      </c>
      <c r="B88" s="84" t="s">
        <v>217</v>
      </c>
      <c r="C88" s="86">
        <f t="shared" si="12"/>
        <v>0</v>
      </c>
      <c r="D88" s="86">
        <f t="shared" si="13"/>
        <v>0</v>
      </c>
      <c r="E88" s="86"/>
      <c r="F88" s="86"/>
      <c r="G88" s="86"/>
      <c r="H88" s="86">
        <f t="shared" si="14"/>
        <v>0</v>
      </c>
      <c r="I88" s="86"/>
      <c r="J88" s="86"/>
      <c r="K88" s="86"/>
      <c r="L88" s="86">
        <f t="shared" si="26"/>
        <v>0</v>
      </c>
      <c r="M88" s="86">
        <f t="shared" si="27"/>
        <v>0</v>
      </c>
      <c r="N88" s="86"/>
      <c r="O88" s="86"/>
      <c r="P88" s="86"/>
      <c r="Q88" s="86"/>
      <c r="R88" s="86"/>
      <c r="S88" s="86"/>
      <c r="T88" s="286"/>
      <c r="U88" s="286"/>
      <c r="V88" s="285"/>
      <c r="W88" s="108"/>
      <c r="X88" s="225"/>
      <c r="Y88" s="225"/>
      <c r="Z88" s="225"/>
      <c r="AA88" s="225"/>
      <c r="AB88" s="225"/>
      <c r="AC88" s="225"/>
      <c r="AD88" s="225"/>
    </row>
    <row r="89" s="206" customFormat="1" ht="19.5" hidden="1" spans="1:30">
      <c r="A89" s="83" t="s">
        <v>128</v>
      </c>
      <c r="B89" s="84" t="s">
        <v>218</v>
      </c>
      <c r="C89" s="86">
        <f t="shared" si="12"/>
        <v>0</v>
      </c>
      <c r="D89" s="86">
        <f t="shared" si="13"/>
        <v>0</v>
      </c>
      <c r="E89" s="86"/>
      <c r="F89" s="86"/>
      <c r="G89" s="86"/>
      <c r="H89" s="86">
        <f t="shared" si="14"/>
        <v>0</v>
      </c>
      <c r="I89" s="86"/>
      <c r="J89" s="86"/>
      <c r="K89" s="86"/>
      <c r="L89" s="86">
        <f t="shared" si="26"/>
        <v>0</v>
      </c>
      <c r="M89" s="86">
        <f t="shared" si="27"/>
        <v>0</v>
      </c>
      <c r="N89" s="86"/>
      <c r="O89" s="86"/>
      <c r="P89" s="86"/>
      <c r="Q89" s="86"/>
      <c r="R89" s="86"/>
      <c r="S89" s="86"/>
      <c r="T89" s="286"/>
      <c r="U89" s="286"/>
      <c r="V89" s="285"/>
      <c r="W89" s="108"/>
      <c r="X89" s="225"/>
      <c r="Y89" s="225"/>
      <c r="Z89" s="225"/>
      <c r="AA89" s="225"/>
      <c r="AB89" s="225"/>
      <c r="AC89" s="225"/>
      <c r="AD89" s="225"/>
    </row>
    <row r="90" s="206" customFormat="1" ht="19.5" hidden="1" spans="1:30">
      <c r="A90" s="83" t="s">
        <v>130</v>
      </c>
      <c r="B90" s="84" t="s">
        <v>219</v>
      </c>
      <c r="C90" s="86">
        <f t="shared" si="12"/>
        <v>0</v>
      </c>
      <c r="D90" s="86">
        <f t="shared" si="13"/>
        <v>0</v>
      </c>
      <c r="E90" s="86"/>
      <c r="F90" s="86"/>
      <c r="G90" s="86"/>
      <c r="H90" s="86">
        <f t="shared" si="14"/>
        <v>0</v>
      </c>
      <c r="I90" s="86"/>
      <c r="J90" s="86"/>
      <c r="K90" s="86"/>
      <c r="L90" s="86">
        <f t="shared" si="26"/>
        <v>0</v>
      </c>
      <c r="M90" s="86">
        <f t="shared" si="27"/>
        <v>0</v>
      </c>
      <c r="N90" s="86"/>
      <c r="O90" s="86"/>
      <c r="P90" s="86"/>
      <c r="Q90" s="86"/>
      <c r="R90" s="86"/>
      <c r="S90" s="86"/>
      <c r="T90" s="286"/>
      <c r="U90" s="286"/>
      <c r="V90" s="285"/>
      <c r="W90" s="108"/>
      <c r="X90" s="225"/>
      <c r="Y90" s="225"/>
      <c r="Z90" s="225"/>
      <c r="AA90" s="225"/>
      <c r="AB90" s="225"/>
      <c r="AC90" s="225"/>
      <c r="AD90" s="225"/>
    </row>
    <row r="91" s="206" customFormat="1" ht="19.5" hidden="1" spans="1:30">
      <c r="A91" s="83" t="s">
        <v>164</v>
      </c>
      <c r="B91" s="84" t="s">
        <v>220</v>
      </c>
      <c r="C91" s="86">
        <f t="shared" si="12"/>
        <v>0</v>
      </c>
      <c r="D91" s="86">
        <f t="shared" si="13"/>
        <v>0</v>
      </c>
      <c r="E91" s="86"/>
      <c r="F91" s="86"/>
      <c r="G91" s="86"/>
      <c r="H91" s="86">
        <f t="shared" si="14"/>
        <v>0</v>
      </c>
      <c r="I91" s="86"/>
      <c r="J91" s="86"/>
      <c r="K91" s="86"/>
      <c r="L91" s="86">
        <f t="shared" si="26"/>
        <v>0</v>
      </c>
      <c r="M91" s="86">
        <f t="shared" si="27"/>
        <v>0</v>
      </c>
      <c r="N91" s="86"/>
      <c r="O91" s="86"/>
      <c r="P91" s="86"/>
      <c r="Q91" s="86"/>
      <c r="R91" s="86"/>
      <c r="S91" s="86"/>
      <c r="T91" s="286"/>
      <c r="U91" s="286"/>
      <c r="V91" s="285"/>
      <c r="W91" s="108"/>
      <c r="X91" s="225"/>
      <c r="Y91" s="225"/>
      <c r="Z91" s="225"/>
      <c r="AA91" s="225"/>
      <c r="AB91" s="225"/>
      <c r="AC91" s="225"/>
      <c r="AD91" s="225"/>
    </row>
    <row r="92" s="206" customFormat="1" ht="19.5" spans="1:30">
      <c r="A92" s="83"/>
      <c r="B92" s="84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286"/>
      <c r="U92" s="286"/>
      <c r="V92" s="285"/>
      <c r="W92" s="108"/>
      <c r="X92" s="225"/>
      <c r="Y92" s="225"/>
      <c r="Z92" s="225"/>
      <c r="AA92" s="225"/>
      <c r="AB92" s="225"/>
      <c r="AC92" s="225"/>
      <c r="AD92" s="225"/>
    </row>
    <row r="93" s="205" customFormat="1" ht="19.5" spans="1:30">
      <c r="A93" s="79" t="s">
        <v>221</v>
      </c>
      <c r="B93" s="80" t="s">
        <v>222</v>
      </c>
      <c r="C93" s="82">
        <f t="shared" ref="C93:S93" si="28">C94+C96+C97+C98+C100+C99</f>
        <v>5</v>
      </c>
      <c r="D93" s="82">
        <f t="shared" si="28"/>
        <v>0</v>
      </c>
      <c r="E93" s="82">
        <f t="shared" si="28"/>
        <v>0</v>
      </c>
      <c r="F93" s="82">
        <f t="shared" si="28"/>
        <v>0</v>
      </c>
      <c r="G93" s="82">
        <f t="shared" si="28"/>
        <v>0</v>
      </c>
      <c r="H93" s="82">
        <f t="shared" si="28"/>
        <v>5</v>
      </c>
      <c r="I93" s="82">
        <f t="shared" si="28"/>
        <v>5</v>
      </c>
      <c r="J93" s="82">
        <f t="shared" si="28"/>
        <v>0</v>
      </c>
      <c r="K93" s="82">
        <f t="shared" si="28"/>
        <v>0</v>
      </c>
      <c r="L93" s="82">
        <f t="shared" si="28"/>
        <v>427972</v>
      </c>
      <c r="M93" s="82">
        <f t="shared" si="28"/>
        <v>357472</v>
      </c>
      <c r="N93" s="82">
        <f t="shared" si="28"/>
        <v>336592</v>
      </c>
      <c r="O93" s="82">
        <f t="shared" si="28"/>
        <v>3480</v>
      </c>
      <c r="P93" s="82">
        <f t="shared" si="28"/>
        <v>0</v>
      </c>
      <c r="Q93" s="82">
        <f t="shared" si="28"/>
        <v>17400</v>
      </c>
      <c r="R93" s="82">
        <f t="shared" si="28"/>
        <v>70500</v>
      </c>
      <c r="S93" s="82">
        <f t="shared" si="28"/>
        <v>0</v>
      </c>
      <c r="T93" s="82">
        <f>T94+T96+T97+T98+T100</f>
        <v>0</v>
      </c>
      <c r="U93" s="82"/>
      <c r="V93" s="285"/>
      <c r="W93" s="108"/>
      <c r="X93" s="225"/>
      <c r="Y93" s="225"/>
      <c r="Z93" s="225"/>
      <c r="AA93" s="225"/>
      <c r="AB93" s="225"/>
      <c r="AC93" s="225"/>
      <c r="AD93" s="225"/>
    </row>
    <row r="94" s="206" customFormat="1" ht="19.5" spans="1:30">
      <c r="A94" s="83" t="s">
        <v>110</v>
      </c>
      <c r="B94" s="84" t="s">
        <v>223</v>
      </c>
      <c r="C94" s="86">
        <f>C95</f>
        <v>5</v>
      </c>
      <c r="D94" s="86">
        <f t="shared" ref="D94:T94" si="29">D95</f>
        <v>0</v>
      </c>
      <c r="E94" s="86">
        <f t="shared" si="29"/>
        <v>0</v>
      </c>
      <c r="F94" s="86">
        <f t="shared" si="29"/>
        <v>0</v>
      </c>
      <c r="G94" s="86">
        <f t="shared" si="29"/>
        <v>0</v>
      </c>
      <c r="H94" s="86">
        <f t="shared" si="29"/>
        <v>5</v>
      </c>
      <c r="I94" s="86">
        <f t="shared" si="29"/>
        <v>5</v>
      </c>
      <c r="J94" s="86">
        <f t="shared" si="29"/>
        <v>0</v>
      </c>
      <c r="K94" s="86">
        <f t="shared" si="29"/>
        <v>0</v>
      </c>
      <c r="L94" s="86">
        <f t="shared" si="29"/>
        <v>427972</v>
      </c>
      <c r="M94" s="86">
        <f t="shared" si="29"/>
        <v>357472</v>
      </c>
      <c r="N94" s="86">
        <f t="shared" si="29"/>
        <v>336592</v>
      </c>
      <c r="O94" s="86">
        <f t="shared" si="29"/>
        <v>3480</v>
      </c>
      <c r="P94" s="86">
        <f t="shared" si="29"/>
        <v>0</v>
      </c>
      <c r="Q94" s="86">
        <f t="shared" si="29"/>
        <v>17400</v>
      </c>
      <c r="R94" s="86">
        <f t="shared" si="29"/>
        <v>70500</v>
      </c>
      <c r="S94" s="86">
        <f t="shared" si="29"/>
        <v>0</v>
      </c>
      <c r="T94" s="86">
        <f t="shared" si="29"/>
        <v>0</v>
      </c>
      <c r="U94" s="86"/>
      <c r="V94" s="285"/>
      <c r="W94" s="108"/>
      <c r="X94" s="225"/>
      <c r="Y94" s="225"/>
      <c r="Z94" s="225"/>
      <c r="AA94" s="225"/>
      <c r="AB94" s="225"/>
      <c r="AC94" s="225"/>
      <c r="AD94" s="225"/>
    </row>
    <row r="95" s="206" customFormat="1" ht="19.5" spans="1:30">
      <c r="A95" s="93"/>
      <c r="B95" s="294" t="s">
        <v>224</v>
      </c>
      <c r="C95" s="90">
        <f t="shared" si="12"/>
        <v>5</v>
      </c>
      <c r="D95" s="90">
        <f t="shared" si="13"/>
        <v>0</v>
      </c>
      <c r="E95" s="90"/>
      <c r="F95" s="90"/>
      <c r="G95" s="90"/>
      <c r="H95" s="90">
        <f t="shared" si="14"/>
        <v>5</v>
      </c>
      <c r="I95" s="90">
        <v>5</v>
      </c>
      <c r="J95" s="90"/>
      <c r="K95" s="90"/>
      <c r="L95" s="90">
        <f t="shared" ref="L95:L100" si="30">M95+R95+S95+T95</f>
        <v>427972</v>
      </c>
      <c r="M95" s="90">
        <f t="shared" ref="M95:M100" si="31">N95+O95+P95+Q95</f>
        <v>357472</v>
      </c>
      <c r="N95" s="90">
        <v>336592</v>
      </c>
      <c r="O95" s="90">
        <v>3480</v>
      </c>
      <c r="P95" s="90"/>
      <c r="Q95" s="90">
        <v>17400</v>
      </c>
      <c r="R95" s="90">
        <v>70500</v>
      </c>
      <c r="S95" s="90"/>
      <c r="T95" s="302"/>
      <c r="U95" s="302"/>
      <c r="V95" s="285" t="s">
        <v>225</v>
      </c>
      <c r="W95" s="108" t="s">
        <v>117</v>
      </c>
      <c r="X95" s="225"/>
      <c r="Y95" s="225"/>
      <c r="Z95" s="225"/>
      <c r="AA95" s="225"/>
      <c r="AB95" s="225"/>
      <c r="AC95" s="225"/>
      <c r="AD95" s="225"/>
    </row>
    <row r="96" s="206" customFormat="1" ht="19.5" hidden="1" spans="1:30">
      <c r="A96" s="83" t="s">
        <v>112</v>
      </c>
      <c r="B96" s="84" t="s">
        <v>226</v>
      </c>
      <c r="C96" s="86">
        <f t="shared" si="12"/>
        <v>0</v>
      </c>
      <c r="D96" s="86">
        <f t="shared" si="13"/>
        <v>0</v>
      </c>
      <c r="E96" s="86"/>
      <c r="F96" s="86"/>
      <c r="G96" s="86"/>
      <c r="H96" s="86">
        <f t="shared" si="14"/>
        <v>0</v>
      </c>
      <c r="I96" s="86"/>
      <c r="J96" s="86"/>
      <c r="K96" s="86"/>
      <c r="L96" s="86">
        <f t="shared" si="30"/>
        <v>0</v>
      </c>
      <c r="M96" s="86">
        <f t="shared" si="31"/>
        <v>0</v>
      </c>
      <c r="N96" s="86"/>
      <c r="O96" s="86"/>
      <c r="P96" s="86"/>
      <c r="Q96" s="86"/>
      <c r="R96" s="86"/>
      <c r="S96" s="86"/>
      <c r="T96" s="286"/>
      <c r="U96" s="286"/>
      <c r="V96" s="285"/>
      <c r="W96" s="108"/>
      <c r="X96" s="225"/>
      <c r="Y96" s="225"/>
      <c r="Z96" s="225"/>
      <c r="AA96" s="225"/>
      <c r="AB96" s="225"/>
      <c r="AC96" s="225"/>
      <c r="AD96" s="225"/>
    </row>
    <row r="97" s="206" customFormat="1" ht="19.5" hidden="1" spans="1:30">
      <c r="A97" s="83" t="s">
        <v>114</v>
      </c>
      <c r="B97" s="84" t="s">
        <v>227</v>
      </c>
      <c r="C97" s="86">
        <f t="shared" si="12"/>
        <v>0</v>
      </c>
      <c r="D97" s="86">
        <f t="shared" si="13"/>
        <v>0</v>
      </c>
      <c r="E97" s="86"/>
      <c r="F97" s="86"/>
      <c r="G97" s="86"/>
      <c r="H97" s="86">
        <f t="shared" si="14"/>
        <v>0</v>
      </c>
      <c r="I97" s="86"/>
      <c r="J97" s="86"/>
      <c r="K97" s="86"/>
      <c r="L97" s="86">
        <f t="shared" si="30"/>
        <v>0</v>
      </c>
      <c r="M97" s="86">
        <f t="shared" si="31"/>
        <v>0</v>
      </c>
      <c r="N97" s="86"/>
      <c r="O97" s="86"/>
      <c r="P97" s="86"/>
      <c r="Q97" s="86"/>
      <c r="R97" s="86"/>
      <c r="S97" s="86"/>
      <c r="T97" s="286"/>
      <c r="U97" s="286"/>
      <c r="V97" s="285"/>
      <c r="W97" s="108"/>
      <c r="X97" s="225"/>
      <c r="Y97" s="225"/>
      <c r="Z97" s="225"/>
      <c r="AA97" s="225"/>
      <c r="AB97" s="225"/>
      <c r="AC97" s="225"/>
      <c r="AD97" s="225"/>
    </row>
    <row r="98" s="206" customFormat="1" ht="19.5" hidden="1" spans="1:30">
      <c r="A98" s="83" t="s">
        <v>119</v>
      </c>
      <c r="B98" s="84" t="s">
        <v>228</v>
      </c>
      <c r="C98" s="86">
        <f t="shared" si="12"/>
        <v>0</v>
      </c>
      <c r="D98" s="86">
        <f t="shared" si="13"/>
        <v>0</v>
      </c>
      <c r="E98" s="86"/>
      <c r="F98" s="86"/>
      <c r="G98" s="86"/>
      <c r="H98" s="86">
        <f t="shared" si="14"/>
        <v>0</v>
      </c>
      <c r="I98" s="86"/>
      <c r="J98" s="86"/>
      <c r="K98" s="86"/>
      <c r="L98" s="86">
        <f t="shared" si="30"/>
        <v>0</v>
      </c>
      <c r="M98" s="86">
        <f t="shared" si="31"/>
        <v>0</v>
      </c>
      <c r="N98" s="86"/>
      <c r="O98" s="86"/>
      <c r="P98" s="86"/>
      <c r="Q98" s="86"/>
      <c r="R98" s="86"/>
      <c r="S98" s="86"/>
      <c r="T98" s="86"/>
      <c r="U98" s="86"/>
      <c r="V98" s="285"/>
      <c r="W98" s="108"/>
      <c r="X98" s="225"/>
      <c r="Y98" s="225"/>
      <c r="Z98" s="225"/>
      <c r="AA98" s="225"/>
      <c r="AB98" s="225"/>
      <c r="AC98" s="225"/>
      <c r="AD98" s="225"/>
    </row>
    <row r="99" s="206" customFormat="1" ht="19.5" hidden="1" spans="1:30">
      <c r="A99" s="110" t="s">
        <v>128</v>
      </c>
      <c r="B99" s="84" t="s">
        <v>229</v>
      </c>
      <c r="C99" s="86">
        <f t="shared" si="12"/>
        <v>0</v>
      </c>
      <c r="D99" s="86">
        <f t="shared" si="13"/>
        <v>0</v>
      </c>
      <c r="E99" s="86"/>
      <c r="F99" s="86"/>
      <c r="G99" s="86"/>
      <c r="H99" s="86">
        <f t="shared" si="14"/>
        <v>0</v>
      </c>
      <c r="I99" s="86"/>
      <c r="J99" s="86"/>
      <c r="K99" s="86"/>
      <c r="L99" s="86">
        <f t="shared" si="30"/>
        <v>0</v>
      </c>
      <c r="M99" s="86">
        <f t="shared" si="31"/>
        <v>0</v>
      </c>
      <c r="N99" s="86"/>
      <c r="O99" s="86"/>
      <c r="P99" s="86"/>
      <c r="Q99" s="86"/>
      <c r="R99" s="86"/>
      <c r="S99" s="86"/>
      <c r="T99" s="286"/>
      <c r="U99" s="286"/>
      <c r="V99" s="285"/>
      <c r="W99" s="108"/>
      <c r="X99" s="225"/>
      <c r="Y99" s="225"/>
      <c r="Z99" s="225"/>
      <c r="AA99" s="225"/>
      <c r="AB99" s="225"/>
      <c r="AC99" s="225"/>
      <c r="AD99" s="225"/>
    </row>
    <row r="100" s="206" customFormat="1" ht="19.5" hidden="1" spans="1:30">
      <c r="A100" s="83" t="s">
        <v>164</v>
      </c>
      <c r="B100" s="84" t="s">
        <v>230</v>
      </c>
      <c r="C100" s="86">
        <f t="shared" si="12"/>
        <v>0</v>
      </c>
      <c r="D100" s="86">
        <f t="shared" si="13"/>
        <v>0</v>
      </c>
      <c r="E100" s="86"/>
      <c r="F100" s="86"/>
      <c r="G100" s="86"/>
      <c r="H100" s="86">
        <f t="shared" si="14"/>
        <v>0</v>
      </c>
      <c r="I100" s="86"/>
      <c r="J100" s="86"/>
      <c r="K100" s="86"/>
      <c r="L100" s="86">
        <f t="shared" si="30"/>
        <v>0</v>
      </c>
      <c r="M100" s="86">
        <f t="shared" si="31"/>
        <v>0</v>
      </c>
      <c r="N100" s="86"/>
      <c r="O100" s="86"/>
      <c r="P100" s="86"/>
      <c r="Q100" s="86"/>
      <c r="R100" s="86"/>
      <c r="S100" s="86"/>
      <c r="T100" s="286"/>
      <c r="U100" s="286"/>
      <c r="V100" s="285"/>
      <c r="W100" s="108"/>
      <c r="X100" s="225"/>
      <c r="Y100" s="225"/>
      <c r="Z100" s="225"/>
      <c r="AA100" s="225"/>
      <c r="AB100" s="225"/>
      <c r="AC100" s="225"/>
      <c r="AD100" s="225"/>
    </row>
    <row r="101" s="206" customFormat="1" ht="19.5" spans="1:30">
      <c r="A101" s="83"/>
      <c r="B101" s="84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286"/>
      <c r="U101" s="286"/>
      <c r="V101" s="285"/>
      <c r="W101" s="108"/>
      <c r="X101" s="225"/>
      <c r="Y101" s="225"/>
      <c r="Z101" s="225"/>
      <c r="AA101" s="225"/>
      <c r="AB101" s="225"/>
      <c r="AC101" s="225"/>
      <c r="AD101" s="225"/>
    </row>
    <row r="102" s="205" customFormat="1" ht="19.5" spans="1:30">
      <c r="A102" s="79" t="s">
        <v>231</v>
      </c>
      <c r="B102" s="80" t="s">
        <v>232</v>
      </c>
      <c r="C102" s="82">
        <f>C103+C104+C105+C106+C144+C145+C146+C149+C151+C156+C157+C158+C159+C160+C162+C163+C165+C172+C173+C174+C175</f>
        <v>6</v>
      </c>
      <c r="D102" s="82">
        <f t="shared" ref="D102:T102" si="32">D103+D104+D105+D106+D144+D145+D146+D149+D151+D156+D157+D158+D159+D160+D162+D163+D165+D172+D173+D174+D175</f>
        <v>3</v>
      </c>
      <c r="E102" s="82">
        <f t="shared" si="32"/>
        <v>0</v>
      </c>
      <c r="F102" s="82">
        <f t="shared" si="32"/>
        <v>3</v>
      </c>
      <c r="G102" s="82">
        <f t="shared" si="32"/>
        <v>0</v>
      </c>
      <c r="H102" s="82">
        <f t="shared" si="32"/>
        <v>3</v>
      </c>
      <c r="I102" s="82">
        <f t="shared" si="32"/>
        <v>3</v>
      </c>
      <c r="J102" s="82">
        <f t="shared" si="32"/>
        <v>0</v>
      </c>
      <c r="K102" s="82">
        <f t="shared" si="32"/>
        <v>0</v>
      </c>
      <c r="L102" s="82">
        <f t="shared" si="32"/>
        <v>7416792</v>
      </c>
      <c r="M102" s="82">
        <f t="shared" ref="M102:S102" si="33">M103+M104+M105+M106+M144+M145+M146+M149+M151+M156+M157+M158+M159+M160+M162+M163+M165+M172+M173+M174+M175</f>
        <v>216702</v>
      </c>
      <c r="N102" s="82">
        <f t="shared" si="33"/>
        <v>204174</v>
      </c>
      <c r="O102" s="82">
        <f t="shared" si="33"/>
        <v>2088</v>
      </c>
      <c r="P102" s="82">
        <f t="shared" si="33"/>
        <v>0</v>
      </c>
      <c r="Q102" s="82">
        <f t="shared" si="33"/>
        <v>10440</v>
      </c>
      <c r="R102" s="82">
        <f t="shared" si="33"/>
        <v>42300</v>
      </c>
      <c r="S102" s="82">
        <f t="shared" si="33"/>
        <v>3742153</v>
      </c>
      <c r="T102" s="82">
        <f t="shared" si="32"/>
        <v>0</v>
      </c>
      <c r="U102" s="82"/>
      <c r="V102" s="285"/>
      <c r="W102" s="108"/>
      <c r="X102" s="225"/>
      <c r="Y102" s="225"/>
      <c r="Z102" s="225"/>
      <c r="AA102" s="225"/>
      <c r="AB102" s="225"/>
      <c r="AC102" s="225"/>
      <c r="AD102" s="225"/>
    </row>
    <row r="103" s="208" customFormat="1" ht="19.5" hidden="1" spans="1:30">
      <c r="A103" s="83" t="s">
        <v>110</v>
      </c>
      <c r="B103" s="84" t="s">
        <v>233</v>
      </c>
      <c r="C103" s="86">
        <f>D103+H103</f>
        <v>0</v>
      </c>
      <c r="D103" s="86">
        <f>E103+F103+G103</f>
        <v>0</v>
      </c>
      <c r="E103" s="86"/>
      <c r="F103" s="86"/>
      <c r="G103" s="86"/>
      <c r="H103" s="86">
        <f>I103+J103+K103</f>
        <v>0</v>
      </c>
      <c r="I103" s="86"/>
      <c r="J103" s="86"/>
      <c r="K103" s="86"/>
      <c r="L103" s="86">
        <f>M103+R103+S103+T103</f>
        <v>0</v>
      </c>
      <c r="M103" s="86">
        <f>N103+O103+P103+Q103</f>
        <v>0</v>
      </c>
      <c r="N103" s="86"/>
      <c r="O103" s="86"/>
      <c r="P103" s="86"/>
      <c r="Q103" s="86"/>
      <c r="R103" s="86"/>
      <c r="S103" s="86"/>
      <c r="T103" s="286"/>
      <c r="U103" s="286"/>
      <c r="V103" s="303"/>
      <c r="W103" s="108"/>
      <c r="X103" s="235"/>
      <c r="Y103" s="235"/>
      <c r="Z103" s="235"/>
      <c r="AA103" s="235"/>
      <c r="AB103" s="235"/>
      <c r="AC103" s="235"/>
      <c r="AD103" s="235"/>
    </row>
    <row r="104" s="208" customFormat="1" ht="19.5" hidden="1" spans="1:30">
      <c r="A104" s="83" t="s">
        <v>112</v>
      </c>
      <c r="B104" s="84" t="s">
        <v>234</v>
      </c>
      <c r="C104" s="86">
        <f>D104+H104</f>
        <v>0</v>
      </c>
      <c r="D104" s="86">
        <f>E104+F104+G104</f>
        <v>0</v>
      </c>
      <c r="E104" s="86"/>
      <c r="F104" s="86"/>
      <c r="G104" s="86"/>
      <c r="H104" s="86">
        <f>I104+J104+K104</f>
        <v>0</v>
      </c>
      <c r="I104" s="86"/>
      <c r="J104" s="86"/>
      <c r="K104" s="86"/>
      <c r="L104" s="86">
        <f>M104+R104+S104+T104</f>
        <v>0</v>
      </c>
      <c r="M104" s="86">
        <f>N104+O104+P104+Q104</f>
        <v>0</v>
      </c>
      <c r="N104" s="86"/>
      <c r="O104" s="86"/>
      <c r="P104" s="86"/>
      <c r="Q104" s="86"/>
      <c r="R104" s="86"/>
      <c r="S104" s="86"/>
      <c r="T104" s="286"/>
      <c r="U104" s="286"/>
      <c r="V104" s="303"/>
      <c r="W104" s="108"/>
      <c r="X104" s="235"/>
      <c r="Y104" s="235"/>
      <c r="Z104" s="235"/>
      <c r="AA104" s="235"/>
      <c r="AB104" s="235"/>
      <c r="AC104" s="235"/>
      <c r="AD104" s="235"/>
    </row>
    <row r="105" s="208" customFormat="1" ht="19.5" hidden="1" spans="1:30">
      <c r="A105" s="83" t="s">
        <v>119</v>
      </c>
      <c r="B105" s="84" t="s">
        <v>235</v>
      </c>
      <c r="C105" s="86">
        <f>D105+H105</f>
        <v>0</v>
      </c>
      <c r="D105" s="86">
        <f>E105+F105+G105</f>
        <v>0</v>
      </c>
      <c r="E105" s="86"/>
      <c r="F105" s="86"/>
      <c r="G105" s="86"/>
      <c r="H105" s="86">
        <f>I105+J105+K105</f>
        <v>0</v>
      </c>
      <c r="I105" s="86"/>
      <c r="J105" s="86"/>
      <c r="K105" s="86"/>
      <c r="L105" s="86">
        <f>M105+R105+S105+T105</f>
        <v>0</v>
      </c>
      <c r="M105" s="86">
        <f>N105+O105+P105+Q105</f>
        <v>0</v>
      </c>
      <c r="N105" s="86"/>
      <c r="O105" s="86"/>
      <c r="P105" s="86"/>
      <c r="Q105" s="86"/>
      <c r="R105" s="86"/>
      <c r="S105" s="86"/>
      <c r="T105" s="286"/>
      <c r="U105" s="286"/>
      <c r="V105" s="303"/>
      <c r="W105" s="108"/>
      <c r="X105" s="235"/>
      <c r="Y105" s="235"/>
      <c r="Z105" s="235"/>
      <c r="AA105" s="235"/>
      <c r="AB105" s="235"/>
      <c r="AC105" s="235"/>
      <c r="AD105" s="235"/>
    </row>
    <row r="106" s="208" customFormat="1" ht="19.5" customHeight="1" spans="1:30">
      <c r="A106" s="83" t="s">
        <v>121</v>
      </c>
      <c r="B106" s="84" t="s">
        <v>236</v>
      </c>
      <c r="C106" s="86">
        <f t="shared" ref="C106:T106" si="34">C108+C109+C110+C111+C115+C116+C107</f>
        <v>3</v>
      </c>
      <c r="D106" s="86">
        <f t="shared" si="34"/>
        <v>3</v>
      </c>
      <c r="E106" s="86">
        <f t="shared" si="34"/>
        <v>0</v>
      </c>
      <c r="F106" s="86">
        <f t="shared" si="34"/>
        <v>3</v>
      </c>
      <c r="G106" s="86">
        <f t="shared" si="34"/>
        <v>0</v>
      </c>
      <c r="H106" s="86">
        <f t="shared" si="34"/>
        <v>0</v>
      </c>
      <c r="I106" s="86">
        <f t="shared" si="34"/>
        <v>0</v>
      </c>
      <c r="J106" s="86">
        <f t="shared" si="34"/>
        <v>0</v>
      </c>
      <c r="K106" s="86">
        <f t="shared" si="34"/>
        <v>0</v>
      </c>
      <c r="L106" s="86">
        <f>L108+L109+L110+L111+L115+L116+L107+L120+L132</f>
        <v>5455065</v>
      </c>
      <c r="M106" s="86">
        <f t="shared" si="34"/>
        <v>0</v>
      </c>
      <c r="N106" s="86">
        <f t="shared" si="34"/>
        <v>0</v>
      </c>
      <c r="O106" s="86">
        <f t="shared" si="34"/>
        <v>0</v>
      </c>
      <c r="P106" s="86">
        <f t="shared" si="34"/>
        <v>0</v>
      </c>
      <c r="Q106" s="86">
        <f t="shared" si="34"/>
        <v>0</v>
      </c>
      <c r="R106" s="86">
        <f t="shared" si="34"/>
        <v>0</v>
      </c>
      <c r="S106" s="86">
        <f t="shared" si="34"/>
        <v>2039428</v>
      </c>
      <c r="T106" s="86">
        <f t="shared" si="34"/>
        <v>0</v>
      </c>
      <c r="U106" s="86"/>
      <c r="V106" s="284"/>
      <c r="W106" s="78"/>
      <c r="X106" s="235"/>
      <c r="Y106" s="235"/>
      <c r="Z106" s="235"/>
      <c r="AA106" s="235"/>
      <c r="AB106" s="235"/>
      <c r="AC106" s="235"/>
      <c r="AD106" s="235"/>
    </row>
    <row r="107" s="45" customFormat="1" ht="19.5" spans="1:30">
      <c r="A107" s="295"/>
      <c r="B107" s="123" t="s">
        <v>237</v>
      </c>
      <c r="C107" s="296"/>
      <c r="D107" s="296"/>
      <c r="E107" s="296"/>
      <c r="F107" s="296"/>
      <c r="G107" s="296"/>
      <c r="H107" s="296"/>
      <c r="I107" s="296"/>
      <c r="J107" s="296"/>
      <c r="K107" s="296"/>
      <c r="L107" s="296"/>
      <c r="M107" s="296"/>
      <c r="N107" s="301"/>
      <c r="O107" s="301"/>
      <c r="P107" s="301"/>
      <c r="Q107" s="301"/>
      <c r="R107" s="301"/>
      <c r="S107" s="301"/>
      <c r="T107" s="301"/>
      <c r="U107" s="304"/>
      <c r="V107" s="305"/>
      <c r="W107" s="108"/>
      <c r="X107" s="254"/>
      <c r="Y107" s="106"/>
      <c r="Z107" s="106"/>
      <c r="AA107" s="106"/>
      <c r="AB107" s="106"/>
      <c r="AC107" s="106"/>
      <c r="AD107" s="106"/>
    </row>
    <row r="108" s="45" customFormat="1" ht="19.5" spans="1:30">
      <c r="A108" s="87"/>
      <c r="B108" s="92" t="s">
        <v>238</v>
      </c>
      <c r="C108" s="90">
        <f t="shared" ref="C108:C119" si="35">D108+H108</f>
        <v>3</v>
      </c>
      <c r="D108" s="90">
        <f t="shared" ref="D108:D119" si="36">E108+F108+G108</f>
        <v>3</v>
      </c>
      <c r="E108" s="90"/>
      <c r="F108" s="90">
        <v>3</v>
      </c>
      <c r="G108" s="90"/>
      <c r="H108" s="90">
        <f t="shared" ref="H108:H119" si="37">I108+J108+K108</f>
        <v>0</v>
      </c>
      <c r="I108" s="90"/>
      <c r="J108" s="90"/>
      <c r="K108" s="90"/>
      <c r="L108" s="90">
        <f>M108+R108+S108+T108</f>
        <v>321000</v>
      </c>
      <c r="M108" s="90">
        <f t="shared" ref="M108:M119" si="38">N108+O108+P108+Q108</f>
        <v>0</v>
      </c>
      <c r="N108" s="90"/>
      <c r="O108" s="90"/>
      <c r="P108" s="90"/>
      <c r="Q108" s="90"/>
      <c r="R108" s="90"/>
      <c r="S108" s="90">
        <v>321000</v>
      </c>
      <c r="T108" s="90"/>
      <c r="U108" s="90"/>
      <c r="V108" s="305"/>
      <c r="W108" s="108"/>
      <c r="X108" s="254"/>
      <c r="Y108" s="106"/>
      <c r="Z108" s="106"/>
      <c r="AA108" s="106"/>
      <c r="AB108" s="106"/>
      <c r="AC108" s="106"/>
      <c r="AD108" s="106"/>
    </row>
    <row r="109" s="45" customFormat="1" ht="19.5" hidden="1" spans="1:30">
      <c r="A109" s="87"/>
      <c r="B109" s="92" t="s">
        <v>239</v>
      </c>
      <c r="C109" s="90">
        <f t="shared" si="35"/>
        <v>0</v>
      </c>
      <c r="D109" s="90">
        <f t="shared" si="36"/>
        <v>0</v>
      </c>
      <c r="E109" s="90"/>
      <c r="F109" s="90"/>
      <c r="G109" s="90"/>
      <c r="H109" s="90">
        <f t="shared" si="37"/>
        <v>0</v>
      </c>
      <c r="I109" s="90"/>
      <c r="J109" s="90"/>
      <c r="K109" s="90"/>
      <c r="L109" s="90">
        <f>M109+R109+S109+T109</f>
        <v>0</v>
      </c>
      <c r="M109" s="90">
        <f t="shared" si="38"/>
        <v>0</v>
      </c>
      <c r="N109" s="90"/>
      <c r="O109" s="90"/>
      <c r="P109" s="90"/>
      <c r="Q109" s="90"/>
      <c r="R109" s="90"/>
      <c r="S109" s="90"/>
      <c r="T109" s="90"/>
      <c r="U109" s="90"/>
      <c r="V109" s="305"/>
      <c r="W109" s="108"/>
      <c r="X109" s="254"/>
      <c r="Y109" s="106"/>
      <c r="Z109" s="106"/>
      <c r="AA109" s="106"/>
      <c r="AB109" s="106"/>
      <c r="AC109" s="106"/>
      <c r="AD109" s="106"/>
    </row>
    <row r="110" s="45" customFormat="1" ht="19.5" spans="1:30">
      <c r="A110" s="87"/>
      <c r="B110" s="92" t="s">
        <v>240</v>
      </c>
      <c r="C110" s="90">
        <f t="shared" si="35"/>
        <v>0</v>
      </c>
      <c r="D110" s="90">
        <f t="shared" si="36"/>
        <v>0</v>
      </c>
      <c r="E110" s="90"/>
      <c r="F110" s="90"/>
      <c r="G110" s="90"/>
      <c r="H110" s="90">
        <f t="shared" si="37"/>
        <v>0</v>
      </c>
      <c r="I110" s="90"/>
      <c r="J110" s="90"/>
      <c r="K110" s="90"/>
      <c r="L110" s="90">
        <f>M110+R110+S110+T110</f>
        <v>66000</v>
      </c>
      <c r="M110" s="90">
        <f t="shared" si="38"/>
        <v>0</v>
      </c>
      <c r="N110" s="90"/>
      <c r="O110" s="90"/>
      <c r="P110" s="90"/>
      <c r="Q110" s="90"/>
      <c r="R110" s="90"/>
      <c r="S110" s="90">
        <v>66000</v>
      </c>
      <c r="T110" s="90"/>
      <c r="U110" s="90"/>
      <c r="V110" s="305"/>
      <c r="W110" s="108"/>
      <c r="X110" s="254"/>
      <c r="Y110" s="106"/>
      <c r="Z110" s="106"/>
      <c r="AA110" s="106"/>
      <c r="AB110" s="106"/>
      <c r="AC110" s="106"/>
      <c r="AD110" s="106"/>
    </row>
    <row r="111" s="45" customFormat="1" ht="19.5" spans="1:30">
      <c r="A111" s="87"/>
      <c r="B111" s="92" t="s">
        <v>241</v>
      </c>
      <c r="C111" s="90">
        <f>C112+C113+C114</f>
        <v>0</v>
      </c>
      <c r="D111" s="90">
        <f t="shared" ref="D111:T111" si="39">D112+D113+D114</f>
        <v>0</v>
      </c>
      <c r="E111" s="90">
        <f t="shared" si="39"/>
        <v>0</v>
      </c>
      <c r="F111" s="90">
        <f t="shared" si="39"/>
        <v>0</v>
      </c>
      <c r="G111" s="90">
        <f t="shared" si="39"/>
        <v>0</v>
      </c>
      <c r="H111" s="90">
        <f t="shared" si="39"/>
        <v>0</v>
      </c>
      <c r="I111" s="90">
        <f t="shared" si="39"/>
        <v>0</v>
      </c>
      <c r="J111" s="90">
        <f t="shared" si="39"/>
        <v>0</v>
      </c>
      <c r="K111" s="90">
        <f t="shared" si="39"/>
        <v>0</v>
      </c>
      <c r="L111" s="90">
        <f t="shared" si="39"/>
        <v>249000</v>
      </c>
      <c r="M111" s="90">
        <f t="shared" si="39"/>
        <v>0</v>
      </c>
      <c r="N111" s="90">
        <f t="shared" si="39"/>
        <v>0</v>
      </c>
      <c r="O111" s="90">
        <f t="shared" si="39"/>
        <v>0</v>
      </c>
      <c r="P111" s="90">
        <f t="shared" si="39"/>
        <v>0</v>
      </c>
      <c r="Q111" s="90">
        <f t="shared" si="39"/>
        <v>0</v>
      </c>
      <c r="R111" s="90">
        <f t="shared" si="39"/>
        <v>0</v>
      </c>
      <c r="S111" s="90">
        <f t="shared" si="39"/>
        <v>249000</v>
      </c>
      <c r="T111" s="90">
        <f t="shared" si="39"/>
        <v>0</v>
      </c>
      <c r="U111" s="90"/>
      <c r="V111" s="305"/>
      <c r="W111" s="108" t="s">
        <v>242</v>
      </c>
      <c r="X111" s="254"/>
      <c r="Y111" s="106"/>
      <c r="Z111" s="106"/>
      <c r="AA111" s="106"/>
      <c r="AB111" s="106"/>
      <c r="AC111" s="106"/>
      <c r="AD111" s="106"/>
    </row>
    <row r="112" s="45" customFormat="1" ht="19.5" spans="1:30">
      <c r="A112" s="297"/>
      <c r="B112" s="298" t="s">
        <v>243</v>
      </c>
      <c r="C112" s="299">
        <f t="shared" si="35"/>
        <v>0</v>
      </c>
      <c r="D112" s="299">
        <f t="shared" si="36"/>
        <v>0</v>
      </c>
      <c r="E112" s="299"/>
      <c r="F112" s="299"/>
      <c r="G112" s="299"/>
      <c r="H112" s="299">
        <f t="shared" si="37"/>
        <v>0</v>
      </c>
      <c r="I112" s="299"/>
      <c r="J112" s="299"/>
      <c r="K112" s="299"/>
      <c r="L112" s="299">
        <f>M112+R112+S112+T112</f>
        <v>225000</v>
      </c>
      <c r="M112" s="299">
        <f t="shared" si="38"/>
        <v>0</v>
      </c>
      <c r="N112" s="299"/>
      <c r="O112" s="299"/>
      <c r="P112" s="299"/>
      <c r="Q112" s="299"/>
      <c r="R112" s="299"/>
      <c r="S112" s="299">
        <v>225000</v>
      </c>
      <c r="T112" s="299"/>
      <c r="U112" s="306"/>
      <c r="V112" s="305"/>
      <c r="W112" s="108" t="s">
        <v>244</v>
      </c>
      <c r="X112" s="254"/>
      <c r="Y112" s="106"/>
      <c r="Z112" s="106"/>
      <c r="AA112" s="106"/>
      <c r="AB112" s="106"/>
      <c r="AC112" s="106"/>
      <c r="AD112" s="106"/>
    </row>
    <row r="113" s="45" customFormat="1" ht="19.5" spans="1:30">
      <c r="A113" s="297"/>
      <c r="B113" s="298" t="s">
        <v>245</v>
      </c>
      <c r="C113" s="299">
        <f t="shared" si="35"/>
        <v>0</v>
      </c>
      <c r="D113" s="299">
        <f t="shared" si="36"/>
        <v>0</v>
      </c>
      <c r="E113" s="299"/>
      <c r="F113" s="299"/>
      <c r="G113" s="299"/>
      <c r="H113" s="299">
        <f t="shared" si="37"/>
        <v>0</v>
      </c>
      <c r="I113" s="299"/>
      <c r="J113" s="299"/>
      <c r="K113" s="299"/>
      <c r="L113" s="299">
        <f>M113+R113+S113+T113</f>
        <v>18000</v>
      </c>
      <c r="M113" s="299">
        <f t="shared" si="38"/>
        <v>0</v>
      </c>
      <c r="N113" s="299"/>
      <c r="O113" s="299"/>
      <c r="P113" s="299"/>
      <c r="Q113" s="299"/>
      <c r="R113" s="299"/>
      <c r="S113" s="299">
        <v>18000</v>
      </c>
      <c r="T113" s="299"/>
      <c r="U113" s="306"/>
      <c r="V113" s="305"/>
      <c r="W113" s="108" t="s">
        <v>246</v>
      </c>
      <c r="X113" s="254"/>
      <c r="Y113" s="106"/>
      <c r="Z113" s="106"/>
      <c r="AA113" s="106"/>
      <c r="AB113" s="106"/>
      <c r="AC113" s="106"/>
      <c r="AD113" s="106"/>
    </row>
    <row r="114" s="45" customFormat="1" ht="24" spans="1:30">
      <c r="A114" s="297"/>
      <c r="B114" s="300" t="s">
        <v>247</v>
      </c>
      <c r="C114" s="299">
        <f t="shared" si="35"/>
        <v>0</v>
      </c>
      <c r="D114" s="299">
        <f t="shared" si="36"/>
        <v>0</v>
      </c>
      <c r="E114" s="299"/>
      <c r="F114" s="299"/>
      <c r="G114" s="299"/>
      <c r="H114" s="299">
        <f t="shared" si="37"/>
        <v>0</v>
      </c>
      <c r="I114" s="299"/>
      <c r="J114" s="299"/>
      <c r="K114" s="299"/>
      <c r="L114" s="299">
        <f>M114+R114+S114+T114</f>
        <v>6000</v>
      </c>
      <c r="M114" s="299">
        <f t="shared" si="38"/>
        <v>0</v>
      </c>
      <c r="N114" s="299"/>
      <c r="O114" s="299"/>
      <c r="P114" s="299"/>
      <c r="Q114" s="299"/>
      <c r="R114" s="299"/>
      <c r="S114" s="299">
        <v>6000</v>
      </c>
      <c r="T114" s="299"/>
      <c r="U114" s="306"/>
      <c r="V114" s="305"/>
      <c r="W114" s="108"/>
      <c r="X114" s="254"/>
      <c r="Y114" s="106"/>
      <c r="Z114" s="106"/>
      <c r="AA114" s="106"/>
      <c r="AB114" s="106"/>
      <c r="AC114" s="106"/>
      <c r="AD114" s="106"/>
    </row>
    <row r="115" s="45" customFormat="1" ht="19.5" spans="1:30">
      <c r="A115" s="87"/>
      <c r="B115" s="92" t="s">
        <v>248</v>
      </c>
      <c r="C115" s="90">
        <f t="shared" si="35"/>
        <v>0</v>
      </c>
      <c r="D115" s="90">
        <f t="shared" si="36"/>
        <v>0</v>
      </c>
      <c r="E115" s="90"/>
      <c r="F115" s="90"/>
      <c r="G115" s="90"/>
      <c r="H115" s="90">
        <f t="shared" si="37"/>
        <v>0</v>
      </c>
      <c r="I115" s="90"/>
      <c r="J115" s="90"/>
      <c r="K115" s="90"/>
      <c r="L115" s="90">
        <f>M115+R115+S115+T115</f>
        <v>351694</v>
      </c>
      <c r="M115" s="90">
        <f t="shared" si="38"/>
        <v>0</v>
      </c>
      <c r="N115" s="90"/>
      <c r="O115" s="90"/>
      <c r="P115" s="90"/>
      <c r="Q115" s="90"/>
      <c r="R115" s="90"/>
      <c r="S115" s="90">
        <v>351694</v>
      </c>
      <c r="T115" s="90"/>
      <c r="U115" s="90"/>
      <c r="V115" s="305"/>
      <c r="W115" s="108"/>
      <c r="X115" s="254"/>
      <c r="Y115" s="106"/>
      <c r="Z115" s="106"/>
      <c r="AA115" s="106"/>
      <c r="AB115" s="106"/>
      <c r="AC115" s="106"/>
      <c r="AD115" s="106"/>
    </row>
    <row r="116" s="45" customFormat="1" ht="19.5" spans="1:30">
      <c r="A116" s="87"/>
      <c r="B116" s="92" t="s">
        <v>249</v>
      </c>
      <c r="C116" s="90">
        <f>C117+C118+C119</f>
        <v>0</v>
      </c>
      <c r="D116" s="90">
        <f t="shared" ref="D116:S116" si="40">D117+D118+D119</f>
        <v>0</v>
      </c>
      <c r="E116" s="90">
        <f t="shared" si="40"/>
        <v>0</v>
      </c>
      <c r="F116" s="90">
        <f t="shared" si="40"/>
        <v>0</v>
      </c>
      <c r="G116" s="90">
        <f t="shared" si="40"/>
        <v>0</v>
      </c>
      <c r="H116" s="90">
        <f t="shared" si="40"/>
        <v>0</v>
      </c>
      <c r="I116" s="90">
        <f t="shared" si="40"/>
        <v>0</v>
      </c>
      <c r="J116" s="90">
        <f t="shared" si="40"/>
        <v>0</v>
      </c>
      <c r="K116" s="90">
        <f t="shared" si="40"/>
        <v>0</v>
      </c>
      <c r="L116" s="90">
        <f t="shared" si="40"/>
        <v>1051734</v>
      </c>
      <c r="M116" s="90">
        <f t="shared" si="40"/>
        <v>0</v>
      </c>
      <c r="N116" s="90">
        <f t="shared" si="40"/>
        <v>0</v>
      </c>
      <c r="O116" s="90">
        <f t="shared" si="40"/>
        <v>0</v>
      </c>
      <c r="P116" s="90">
        <f t="shared" si="40"/>
        <v>0</v>
      </c>
      <c r="Q116" s="90">
        <f t="shared" si="40"/>
        <v>0</v>
      </c>
      <c r="R116" s="90">
        <f t="shared" si="40"/>
        <v>0</v>
      </c>
      <c r="S116" s="90">
        <f t="shared" si="40"/>
        <v>1051734</v>
      </c>
      <c r="T116" s="90"/>
      <c r="U116" s="90"/>
      <c r="V116" s="305"/>
      <c r="W116" s="108"/>
      <c r="X116" s="254"/>
      <c r="Y116" s="106"/>
      <c r="Z116" s="106"/>
      <c r="AA116" s="106"/>
      <c r="AB116" s="106"/>
      <c r="AC116" s="106"/>
      <c r="AD116" s="106"/>
    </row>
    <row r="117" s="45" customFormat="1" ht="19.5" spans="1:30">
      <c r="A117" s="297"/>
      <c r="B117" s="298" t="s">
        <v>243</v>
      </c>
      <c r="C117" s="299">
        <f t="shared" si="35"/>
        <v>0</v>
      </c>
      <c r="D117" s="299">
        <f t="shared" si="36"/>
        <v>0</v>
      </c>
      <c r="E117" s="299"/>
      <c r="F117" s="299"/>
      <c r="G117" s="299"/>
      <c r="H117" s="299">
        <f t="shared" si="37"/>
        <v>0</v>
      </c>
      <c r="I117" s="299"/>
      <c r="J117" s="299"/>
      <c r="K117" s="299"/>
      <c r="L117" s="299">
        <f t="shared" ref="L117:L124" si="41">M117+R117+S117+T117</f>
        <v>974584</v>
      </c>
      <c r="M117" s="299">
        <f t="shared" si="38"/>
        <v>0</v>
      </c>
      <c r="N117" s="299"/>
      <c r="O117" s="299"/>
      <c r="P117" s="299"/>
      <c r="Q117" s="299"/>
      <c r="R117" s="299"/>
      <c r="S117" s="299">
        <v>974584</v>
      </c>
      <c r="T117" s="299"/>
      <c r="U117" s="306"/>
      <c r="V117" s="305"/>
      <c r="W117" s="108"/>
      <c r="X117" s="254"/>
      <c r="Y117" s="106"/>
      <c r="Z117" s="106"/>
      <c r="AA117" s="106"/>
      <c r="AB117" s="106"/>
      <c r="AC117" s="106"/>
      <c r="AD117" s="106"/>
    </row>
    <row r="118" s="45" customFormat="1" ht="19.5" spans="1:30">
      <c r="A118" s="297"/>
      <c r="B118" s="298" t="s">
        <v>245</v>
      </c>
      <c r="C118" s="299">
        <f t="shared" si="35"/>
        <v>0</v>
      </c>
      <c r="D118" s="299">
        <f t="shared" si="36"/>
        <v>0</v>
      </c>
      <c r="E118" s="299"/>
      <c r="F118" s="299"/>
      <c r="G118" s="299"/>
      <c r="H118" s="299">
        <f t="shared" si="37"/>
        <v>0</v>
      </c>
      <c r="I118" s="299"/>
      <c r="J118" s="299"/>
      <c r="K118" s="299"/>
      <c r="L118" s="299">
        <f t="shared" si="41"/>
        <v>57862</v>
      </c>
      <c r="M118" s="299">
        <f t="shared" si="38"/>
        <v>0</v>
      </c>
      <c r="N118" s="299"/>
      <c r="O118" s="299"/>
      <c r="P118" s="299"/>
      <c r="Q118" s="299"/>
      <c r="R118" s="299"/>
      <c r="S118" s="299">
        <v>57862</v>
      </c>
      <c r="T118" s="299"/>
      <c r="U118" s="306"/>
      <c r="V118" s="305"/>
      <c r="W118" s="108"/>
      <c r="X118" s="254"/>
      <c r="Y118" s="106"/>
      <c r="Z118" s="106"/>
      <c r="AA118" s="106"/>
      <c r="AB118" s="106"/>
      <c r="AC118" s="106"/>
      <c r="AD118" s="106"/>
    </row>
    <row r="119" s="45" customFormat="1" ht="24" spans="1:30">
      <c r="A119" s="297"/>
      <c r="B119" s="300" t="s">
        <v>247</v>
      </c>
      <c r="C119" s="299">
        <f t="shared" si="35"/>
        <v>0</v>
      </c>
      <c r="D119" s="299">
        <f t="shared" si="36"/>
        <v>0</v>
      </c>
      <c r="E119" s="299"/>
      <c r="F119" s="299"/>
      <c r="G119" s="299"/>
      <c r="H119" s="299">
        <f t="shared" si="37"/>
        <v>0</v>
      </c>
      <c r="I119" s="299"/>
      <c r="J119" s="299"/>
      <c r="K119" s="299"/>
      <c r="L119" s="299">
        <f t="shared" si="41"/>
        <v>19288</v>
      </c>
      <c r="M119" s="299">
        <f t="shared" si="38"/>
        <v>0</v>
      </c>
      <c r="N119" s="299"/>
      <c r="O119" s="299"/>
      <c r="P119" s="299"/>
      <c r="Q119" s="299"/>
      <c r="R119" s="299"/>
      <c r="S119" s="299">
        <v>19288</v>
      </c>
      <c r="T119" s="299"/>
      <c r="U119" s="306"/>
      <c r="V119" s="305"/>
      <c r="W119" s="108"/>
      <c r="X119" s="254"/>
      <c r="Y119" s="106"/>
      <c r="Z119" s="106"/>
      <c r="AA119" s="106"/>
      <c r="AB119" s="106"/>
      <c r="AC119" s="106"/>
      <c r="AD119" s="106"/>
    </row>
    <row r="120" s="45" customFormat="1" ht="19.5" spans="1:30">
      <c r="A120" s="87"/>
      <c r="B120" s="92" t="s">
        <v>250</v>
      </c>
      <c r="C120" s="90">
        <f t="shared" ref="C120:L120" si="42">C121+C122+C123+C124+C125+C126+C127+C128+C129+C130+C131</f>
        <v>0</v>
      </c>
      <c r="D120" s="90">
        <f t="shared" si="42"/>
        <v>0</v>
      </c>
      <c r="E120" s="90">
        <f t="shared" si="42"/>
        <v>0</v>
      </c>
      <c r="F120" s="90">
        <f t="shared" si="42"/>
        <v>0</v>
      </c>
      <c r="G120" s="90">
        <f t="shared" si="42"/>
        <v>0</v>
      </c>
      <c r="H120" s="90">
        <f t="shared" si="42"/>
        <v>0</v>
      </c>
      <c r="I120" s="90">
        <f t="shared" si="42"/>
        <v>0</v>
      </c>
      <c r="J120" s="90">
        <f t="shared" si="42"/>
        <v>0</v>
      </c>
      <c r="K120" s="90">
        <f t="shared" si="42"/>
        <v>0</v>
      </c>
      <c r="L120" s="90">
        <f t="shared" si="42"/>
        <v>2233091</v>
      </c>
      <c r="M120" s="90">
        <f t="shared" ref="M120:T120" si="43">M121+M122+M123+M124+M125+M126+M127+M128+M129+M130+M131</f>
        <v>2233091</v>
      </c>
      <c r="N120" s="90">
        <f t="shared" si="43"/>
        <v>0</v>
      </c>
      <c r="O120" s="90">
        <f t="shared" si="43"/>
        <v>2233091</v>
      </c>
      <c r="P120" s="90">
        <f t="shared" si="43"/>
        <v>0</v>
      </c>
      <c r="Q120" s="90">
        <f t="shared" si="43"/>
        <v>0</v>
      </c>
      <c r="R120" s="90">
        <f t="shared" si="43"/>
        <v>0</v>
      </c>
      <c r="S120" s="90">
        <f t="shared" si="43"/>
        <v>0</v>
      </c>
      <c r="T120" s="90">
        <f t="shared" si="43"/>
        <v>0</v>
      </c>
      <c r="U120" s="90"/>
      <c r="V120" s="305"/>
      <c r="W120" s="108"/>
      <c r="X120" s="254"/>
      <c r="Y120" s="106"/>
      <c r="Z120" s="106"/>
      <c r="AA120" s="106"/>
      <c r="AB120" s="106"/>
      <c r="AC120" s="106"/>
      <c r="AD120" s="106"/>
    </row>
    <row r="121" s="45" customFormat="1" ht="19.5" spans="1:30">
      <c r="A121" s="297"/>
      <c r="B121" s="298" t="s">
        <v>251</v>
      </c>
      <c r="C121" s="299">
        <f>D121+H121</f>
        <v>0</v>
      </c>
      <c r="D121" s="299">
        <f>E121+F121+G121</f>
        <v>0</v>
      </c>
      <c r="E121" s="299"/>
      <c r="F121" s="299"/>
      <c r="G121" s="299"/>
      <c r="H121" s="299">
        <f>I121+J121+K121</f>
        <v>0</v>
      </c>
      <c r="I121" s="299"/>
      <c r="J121" s="299"/>
      <c r="K121" s="299"/>
      <c r="L121" s="299">
        <f t="shared" si="41"/>
        <v>24553</v>
      </c>
      <c r="M121" s="299">
        <f>N121+O121+P121+Q121</f>
        <v>24553</v>
      </c>
      <c r="N121" s="299"/>
      <c r="O121" s="299">
        <v>24553</v>
      </c>
      <c r="P121" s="299"/>
      <c r="Q121" s="299"/>
      <c r="R121" s="299"/>
      <c r="S121" s="299"/>
      <c r="T121" s="299"/>
      <c r="U121" s="306"/>
      <c r="V121" s="305"/>
      <c r="W121" s="108"/>
      <c r="X121" s="254"/>
      <c r="Y121" s="106"/>
      <c r="Z121" s="106"/>
      <c r="AA121" s="106"/>
      <c r="AB121" s="106"/>
      <c r="AC121" s="106"/>
      <c r="AD121" s="106"/>
    </row>
    <row r="122" s="45" customFormat="1" ht="19.5" spans="1:30">
      <c r="A122" s="297"/>
      <c r="B122" s="298" t="s">
        <v>252</v>
      </c>
      <c r="C122" s="299">
        <f>D122+H122</f>
        <v>0</v>
      </c>
      <c r="D122" s="299">
        <f>E122+F122+G122</f>
        <v>0</v>
      </c>
      <c r="E122" s="299"/>
      <c r="F122" s="299"/>
      <c r="G122" s="299"/>
      <c r="H122" s="299">
        <f>I122+J122+K122</f>
        <v>0</v>
      </c>
      <c r="I122" s="299"/>
      <c r="J122" s="299"/>
      <c r="K122" s="299"/>
      <c r="L122" s="299">
        <f t="shared" si="41"/>
        <v>517858</v>
      </c>
      <c r="M122" s="299">
        <f>N122+O122+P122+Q122</f>
        <v>517858</v>
      </c>
      <c r="N122" s="299"/>
      <c r="O122" s="299">
        <v>517858</v>
      </c>
      <c r="P122" s="299"/>
      <c r="Q122" s="299"/>
      <c r="R122" s="299"/>
      <c r="S122" s="299"/>
      <c r="T122" s="299"/>
      <c r="U122" s="306"/>
      <c r="V122" s="305"/>
      <c r="W122" s="108"/>
      <c r="X122" s="254"/>
      <c r="Y122" s="106"/>
      <c r="Z122" s="106"/>
      <c r="AA122" s="106"/>
      <c r="AB122" s="106"/>
      <c r="AC122" s="106"/>
      <c r="AD122" s="106"/>
    </row>
    <row r="123" s="45" customFormat="1" ht="19.5" spans="1:30">
      <c r="A123" s="297"/>
      <c r="B123" s="298" t="s">
        <v>253</v>
      </c>
      <c r="C123" s="299">
        <f>D123+H123</f>
        <v>0</v>
      </c>
      <c r="D123" s="299">
        <f>E123+F123+G123</f>
        <v>0</v>
      </c>
      <c r="E123" s="299"/>
      <c r="F123" s="299"/>
      <c r="G123" s="299"/>
      <c r="H123" s="299">
        <f>I123+J123+K123</f>
        <v>0</v>
      </c>
      <c r="I123" s="299"/>
      <c r="J123" s="299"/>
      <c r="K123" s="299"/>
      <c r="L123" s="299">
        <f t="shared" si="41"/>
        <v>43891</v>
      </c>
      <c r="M123" s="299">
        <f>N123+O123+P123+Q123</f>
        <v>43891</v>
      </c>
      <c r="N123" s="299"/>
      <c r="O123" s="299">
        <v>43891</v>
      </c>
      <c r="P123" s="299"/>
      <c r="Q123" s="299"/>
      <c r="R123" s="299"/>
      <c r="S123" s="299"/>
      <c r="T123" s="299"/>
      <c r="U123" s="306"/>
      <c r="V123" s="305"/>
      <c r="W123" s="108"/>
      <c r="X123" s="254"/>
      <c r="Y123" s="106"/>
      <c r="Z123" s="106"/>
      <c r="AA123" s="106"/>
      <c r="AB123" s="106"/>
      <c r="AC123" s="106"/>
      <c r="AD123" s="106"/>
    </row>
    <row r="124" s="45" customFormat="1" ht="19.5" spans="1:30">
      <c r="A124" s="297"/>
      <c r="B124" s="298" t="s">
        <v>254</v>
      </c>
      <c r="C124" s="299">
        <f>D124+H124</f>
        <v>0</v>
      </c>
      <c r="D124" s="299">
        <f>E124+F124+G124</f>
        <v>0</v>
      </c>
      <c r="E124" s="299"/>
      <c r="F124" s="299"/>
      <c r="G124" s="299"/>
      <c r="H124" s="299">
        <f>I124+J124+K124</f>
        <v>0</v>
      </c>
      <c r="I124" s="299"/>
      <c r="J124" s="299"/>
      <c r="K124" s="299"/>
      <c r="L124" s="299">
        <f t="shared" si="41"/>
        <v>22692</v>
      </c>
      <c r="M124" s="299">
        <f>N124+O124+P124+Q124</f>
        <v>22692</v>
      </c>
      <c r="N124" s="299"/>
      <c r="O124" s="299">
        <v>22692</v>
      </c>
      <c r="P124" s="299"/>
      <c r="Q124" s="299"/>
      <c r="R124" s="299"/>
      <c r="S124" s="299"/>
      <c r="T124" s="299"/>
      <c r="U124" s="306"/>
      <c r="V124" s="305"/>
      <c r="W124" s="108"/>
      <c r="X124" s="254"/>
      <c r="Y124" s="106"/>
      <c r="Z124" s="106"/>
      <c r="AA124" s="106"/>
      <c r="AB124" s="106"/>
      <c r="AC124" s="106"/>
      <c r="AD124" s="106"/>
    </row>
    <row r="125" s="45" customFormat="1" ht="19.5" spans="1:30">
      <c r="A125" s="297"/>
      <c r="B125" s="298" t="s">
        <v>255</v>
      </c>
      <c r="C125" s="299">
        <f t="shared" ref="C125:C130" si="44">D125+H125</f>
        <v>0</v>
      </c>
      <c r="D125" s="299">
        <f t="shared" ref="D125:D130" si="45">E125+F125+G125</f>
        <v>0</v>
      </c>
      <c r="E125" s="299"/>
      <c r="F125" s="299"/>
      <c r="G125" s="299"/>
      <c r="H125" s="299">
        <f t="shared" ref="H125:H130" si="46">I125+J125+K125</f>
        <v>0</v>
      </c>
      <c r="I125" s="299"/>
      <c r="J125" s="299"/>
      <c r="K125" s="299"/>
      <c r="L125" s="299">
        <f t="shared" ref="L125:L130" si="47">M125+R125+S125+T125</f>
        <v>97586</v>
      </c>
      <c r="M125" s="299">
        <f t="shared" ref="M125:M130" si="48">N125+O125+P125+Q125</f>
        <v>97586</v>
      </c>
      <c r="N125" s="299"/>
      <c r="O125" s="299">
        <v>97586</v>
      </c>
      <c r="P125" s="299"/>
      <c r="Q125" s="299"/>
      <c r="R125" s="299"/>
      <c r="S125" s="299"/>
      <c r="T125" s="299"/>
      <c r="U125" s="306"/>
      <c r="V125" s="305"/>
      <c r="W125" s="108"/>
      <c r="X125" s="254"/>
      <c r="Y125" s="106"/>
      <c r="Z125" s="106"/>
      <c r="AA125" s="106"/>
      <c r="AB125" s="106"/>
      <c r="AC125" s="106"/>
      <c r="AD125" s="106"/>
    </row>
    <row r="126" s="45" customFormat="1" ht="19.5" spans="1:30">
      <c r="A126" s="297"/>
      <c r="B126" s="300" t="s">
        <v>256</v>
      </c>
      <c r="C126" s="299">
        <f t="shared" si="44"/>
        <v>0</v>
      </c>
      <c r="D126" s="299">
        <f t="shared" si="45"/>
        <v>0</v>
      </c>
      <c r="E126" s="299"/>
      <c r="F126" s="299"/>
      <c r="G126" s="299"/>
      <c r="H126" s="299">
        <f t="shared" si="46"/>
        <v>0</v>
      </c>
      <c r="I126" s="299"/>
      <c r="J126" s="299"/>
      <c r="K126" s="299"/>
      <c r="L126" s="299">
        <f t="shared" si="47"/>
        <v>17952</v>
      </c>
      <c r="M126" s="299">
        <f t="shared" si="48"/>
        <v>17952</v>
      </c>
      <c r="N126" s="299"/>
      <c r="O126" s="299">
        <v>17952</v>
      </c>
      <c r="P126" s="299"/>
      <c r="Q126" s="299"/>
      <c r="R126" s="299"/>
      <c r="S126" s="299"/>
      <c r="T126" s="299"/>
      <c r="U126" s="306"/>
      <c r="V126" s="305"/>
      <c r="W126" s="108"/>
      <c r="X126" s="254"/>
      <c r="Y126" s="106"/>
      <c r="Z126" s="106"/>
      <c r="AA126" s="106"/>
      <c r="AB126" s="106"/>
      <c r="AC126" s="106"/>
      <c r="AD126" s="106"/>
    </row>
    <row r="127" s="45" customFormat="1" ht="19.5" spans="1:30">
      <c r="A127" s="297"/>
      <c r="B127" s="300" t="s">
        <v>257</v>
      </c>
      <c r="C127" s="299">
        <f t="shared" si="44"/>
        <v>0</v>
      </c>
      <c r="D127" s="299">
        <f t="shared" si="45"/>
        <v>0</v>
      </c>
      <c r="E127" s="299"/>
      <c r="F127" s="299"/>
      <c r="G127" s="299"/>
      <c r="H127" s="299">
        <f t="shared" si="46"/>
        <v>0</v>
      </c>
      <c r="I127" s="299"/>
      <c r="J127" s="299"/>
      <c r="K127" s="299"/>
      <c r="L127" s="299">
        <f t="shared" si="47"/>
        <v>67668</v>
      </c>
      <c r="M127" s="299">
        <f t="shared" si="48"/>
        <v>67668</v>
      </c>
      <c r="N127" s="299"/>
      <c r="O127" s="299">
        <v>67668</v>
      </c>
      <c r="P127" s="299"/>
      <c r="Q127" s="299"/>
      <c r="R127" s="299"/>
      <c r="S127" s="299"/>
      <c r="T127" s="299"/>
      <c r="U127" s="306"/>
      <c r="V127" s="305"/>
      <c r="W127" s="108"/>
      <c r="X127" s="254"/>
      <c r="Y127" s="106"/>
      <c r="Z127" s="106"/>
      <c r="AA127" s="106"/>
      <c r="AB127" s="106"/>
      <c r="AC127" s="106"/>
      <c r="AD127" s="106"/>
    </row>
    <row r="128" s="45" customFormat="1" ht="19.5" spans="1:30">
      <c r="A128" s="297"/>
      <c r="B128" s="300" t="s">
        <v>258</v>
      </c>
      <c r="C128" s="299">
        <f t="shared" si="44"/>
        <v>0</v>
      </c>
      <c r="D128" s="299">
        <f t="shared" si="45"/>
        <v>0</v>
      </c>
      <c r="E128" s="299"/>
      <c r="F128" s="299"/>
      <c r="G128" s="299"/>
      <c r="H128" s="299">
        <f t="shared" si="46"/>
        <v>0</v>
      </c>
      <c r="I128" s="299"/>
      <c r="J128" s="299"/>
      <c r="K128" s="299"/>
      <c r="L128" s="299">
        <f t="shared" si="47"/>
        <v>24070</v>
      </c>
      <c r="M128" s="299">
        <f t="shared" si="48"/>
        <v>24070</v>
      </c>
      <c r="N128" s="299"/>
      <c r="O128" s="299">
        <v>24070</v>
      </c>
      <c r="P128" s="299"/>
      <c r="Q128" s="299"/>
      <c r="R128" s="299"/>
      <c r="S128" s="299"/>
      <c r="T128" s="299"/>
      <c r="U128" s="306"/>
      <c r="V128" s="305"/>
      <c r="W128" s="108"/>
      <c r="X128" s="254"/>
      <c r="Y128" s="106"/>
      <c r="Z128" s="106"/>
      <c r="AA128" s="106"/>
      <c r="AB128" s="106"/>
      <c r="AC128" s="106"/>
      <c r="AD128" s="106"/>
    </row>
    <row r="129" s="45" customFormat="1" ht="19.5" spans="1:30">
      <c r="A129" s="297"/>
      <c r="B129" s="300" t="s">
        <v>259</v>
      </c>
      <c r="C129" s="299">
        <f t="shared" si="44"/>
        <v>0</v>
      </c>
      <c r="D129" s="299">
        <f t="shared" si="45"/>
        <v>0</v>
      </c>
      <c r="E129" s="299"/>
      <c r="F129" s="299"/>
      <c r="G129" s="299"/>
      <c r="H129" s="299">
        <f t="shared" si="46"/>
        <v>0</v>
      </c>
      <c r="I129" s="299"/>
      <c r="J129" s="299"/>
      <c r="K129" s="299"/>
      <c r="L129" s="299">
        <f t="shared" si="47"/>
        <v>41414</v>
      </c>
      <c r="M129" s="299">
        <f t="shared" si="48"/>
        <v>41414</v>
      </c>
      <c r="N129" s="299"/>
      <c r="O129" s="299">
        <v>41414</v>
      </c>
      <c r="P129" s="299"/>
      <c r="Q129" s="299"/>
      <c r="R129" s="299"/>
      <c r="S129" s="299"/>
      <c r="T129" s="299"/>
      <c r="U129" s="306"/>
      <c r="V129" s="305"/>
      <c r="W129" s="108"/>
      <c r="X129" s="254"/>
      <c r="Y129" s="106"/>
      <c r="Z129" s="106"/>
      <c r="AA129" s="106"/>
      <c r="AB129" s="106"/>
      <c r="AC129" s="106"/>
      <c r="AD129" s="106"/>
    </row>
    <row r="130" s="45" customFormat="1" ht="19.5" spans="1:30">
      <c r="A130" s="297"/>
      <c r="B130" s="300" t="s">
        <v>260</v>
      </c>
      <c r="C130" s="299">
        <f t="shared" si="44"/>
        <v>0</v>
      </c>
      <c r="D130" s="299">
        <f t="shared" si="45"/>
        <v>0</v>
      </c>
      <c r="E130" s="299"/>
      <c r="F130" s="299"/>
      <c r="G130" s="299"/>
      <c r="H130" s="299">
        <f t="shared" si="46"/>
        <v>0</v>
      </c>
      <c r="I130" s="299"/>
      <c r="J130" s="299"/>
      <c r="K130" s="299"/>
      <c r="L130" s="299">
        <f t="shared" si="47"/>
        <v>905386</v>
      </c>
      <c r="M130" s="299">
        <f t="shared" si="48"/>
        <v>905386</v>
      </c>
      <c r="N130" s="299"/>
      <c r="O130" s="299">
        <v>905386</v>
      </c>
      <c r="P130" s="299"/>
      <c r="Q130" s="299"/>
      <c r="R130" s="299"/>
      <c r="S130" s="299"/>
      <c r="T130" s="299"/>
      <c r="U130" s="306"/>
      <c r="V130" s="305"/>
      <c r="W130" s="108"/>
      <c r="X130" s="254"/>
      <c r="Y130" s="106"/>
      <c r="Z130" s="106"/>
      <c r="AA130" s="106"/>
      <c r="AB130" s="106"/>
      <c r="AC130" s="106"/>
      <c r="AD130" s="106"/>
    </row>
    <row r="131" s="45" customFormat="1" ht="19.5" spans="1:30">
      <c r="A131" s="297"/>
      <c r="B131" s="300" t="s">
        <v>197</v>
      </c>
      <c r="C131" s="299">
        <f t="shared" ref="C131:C145" si="49">D131+H131</f>
        <v>0</v>
      </c>
      <c r="D131" s="299">
        <f t="shared" ref="D131:D145" si="50">E131+F131+G131</f>
        <v>0</v>
      </c>
      <c r="E131" s="299"/>
      <c r="F131" s="299"/>
      <c r="G131" s="299"/>
      <c r="H131" s="299">
        <f t="shared" ref="H131:H145" si="51">I131+J131+K131</f>
        <v>0</v>
      </c>
      <c r="I131" s="299"/>
      <c r="J131" s="299"/>
      <c r="K131" s="299"/>
      <c r="L131" s="299">
        <f t="shared" ref="L131:L145" si="52">M131+R131+S131+T131</f>
        <v>470021</v>
      </c>
      <c r="M131" s="299">
        <f t="shared" ref="M131:M143" si="53">N131+O131+P131+Q131</f>
        <v>470021</v>
      </c>
      <c r="N131" s="299"/>
      <c r="O131" s="299">
        <v>470021</v>
      </c>
      <c r="P131" s="299"/>
      <c r="Q131" s="299"/>
      <c r="R131" s="299"/>
      <c r="S131" s="299"/>
      <c r="T131" s="299"/>
      <c r="U131" s="306"/>
      <c r="V131" s="305"/>
      <c r="W131" s="108"/>
      <c r="X131" s="254"/>
      <c r="Y131" s="106"/>
      <c r="Z131" s="106"/>
      <c r="AA131" s="106"/>
      <c r="AB131" s="106"/>
      <c r="AC131" s="106"/>
      <c r="AD131" s="106"/>
    </row>
    <row r="132" s="45" customFormat="1" ht="19.5" spans="1:30">
      <c r="A132" s="87"/>
      <c r="B132" s="92" t="s">
        <v>261</v>
      </c>
      <c r="C132" s="90">
        <f t="shared" ref="C132:T132" si="54">C133+C134+C135+C136+C137+C138+C139+C140+C141+C142+C143</f>
        <v>0</v>
      </c>
      <c r="D132" s="90">
        <f t="shared" si="54"/>
        <v>0</v>
      </c>
      <c r="E132" s="90">
        <f t="shared" si="54"/>
        <v>0</v>
      </c>
      <c r="F132" s="90">
        <f t="shared" si="54"/>
        <v>0</v>
      </c>
      <c r="G132" s="90">
        <f t="shared" si="54"/>
        <v>0</v>
      </c>
      <c r="H132" s="90">
        <f t="shared" si="54"/>
        <v>0</v>
      </c>
      <c r="I132" s="90">
        <f t="shared" si="54"/>
        <v>0</v>
      </c>
      <c r="J132" s="90">
        <f t="shared" si="54"/>
        <v>0</v>
      </c>
      <c r="K132" s="90">
        <f t="shared" si="54"/>
        <v>0</v>
      </c>
      <c r="L132" s="90">
        <f t="shared" si="54"/>
        <v>1182546</v>
      </c>
      <c r="M132" s="90">
        <f t="shared" si="54"/>
        <v>1182546</v>
      </c>
      <c r="N132" s="90">
        <f t="shared" si="54"/>
        <v>0</v>
      </c>
      <c r="O132" s="90">
        <f t="shared" si="54"/>
        <v>1182546</v>
      </c>
      <c r="P132" s="90">
        <f t="shared" si="54"/>
        <v>0</v>
      </c>
      <c r="Q132" s="90">
        <f t="shared" si="54"/>
        <v>0</v>
      </c>
      <c r="R132" s="90">
        <f t="shared" si="54"/>
        <v>0</v>
      </c>
      <c r="S132" s="90">
        <f t="shared" si="54"/>
        <v>0</v>
      </c>
      <c r="T132" s="90">
        <f t="shared" si="54"/>
        <v>0</v>
      </c>
      <c r="U132" s="90"/>
      <c r="V132" s="305"/>
      <c r="W132" s="108"/>
      <c r="X132" s="254"/>
      <c r="Y132" s="106"/>
      <c r="Z132" s="106"/>
      <c r="AA132" s="106"/>
      <c r="AB132" s="106"/>
      <c r="AC132" s="106"/>
      <c r="AD132" s="106"/>
    </row>
    <row r="133" s="45" customFormat="1" ht="19.5" spans="1:30">
      <c r="A133" s="297"/>
      <c r="B133" s="298" t="s">
        <v>251</v>
      </c>
      <c r="C133" s="299">
        <f t="shared" si="49"/>
        <v>0</v>
      </c>
      <c r="D133" s="299">
        <f t="shared" si="50"/>
        <v>0</v>
      </c>
      <c r="E133" s="299"/>
      <c r="F133" s="299"/>
      <c r="G133" s="299"/>
      <c r="H133" s="299">
        <f t="shared" si="51"/>
        <v>0</v>
      </c>
      <c r="I133" s="299"/>
      <c r="J133" s="299"/>
      <c r="K133" s="299"/>
      <c r="L133" s="299">
        <f t="shared" si="52"/>
        <v>12277</v>
      </c>
      <c r="M133" s="299">
        <f t="shared" si="53"/>
        <v>12277</v>
      </c>
      <c r="N133" s="299"/>
      <c r="O133" s="299">
        <v>12277</v>
      </c>
      <c r="P133" s="299"/>
      <c r="Q133" s="299"/>
      <c r="R133" s="299"/>
      <c r="S133" s="299"/>
      <c r="T133" s="299"/>
      <c r="U133" s="306"/>
      <c r="V133" s="305"/>
      <c r="W133" s="108"/>
      <c r="X133" s="254"/>
      <c r="Y133" s="106"/>
      <c r="Z133" s="106"/>
      <c r="AA133" s="106"/>
      <c r="AB133" s="106"/>
      <c r="AC133" s="106"/>
      <c r="AD133" s="106"/>
    </row>
    <row r="134" s="45" customFormat="1" ht="19.5" spans="1:30">
      <c r="A134" s="297"/>
      <c r="B134" s="298" t="s">
        <v>252</v>
      </c>
      <c r="C134" s="299">
        <f t="shared" si="49"/>
        <v>0</v>
      </c>
      <c r="D134" s="299">
        <f t="shared" si="50"/>
        <v>0</v>
      </c>
      <c r="E134" s="299"/>
      <c r="F134" s="299"/>
      <c r="G134" s="299"/>
      <c r="H134" s="299">
        <f t="shared" si="51"/>
        <v>0</v>
      </c>
      <c r="I134" s="299"/>
      <c r="J134" s="299"/>
      <c r="K134" s="299"/>
      <c r="L134" s="299">
        <f t="shared" si="52"/>
        <v>273929</v>
      </c>
      <c r="M134" s="299">
        <f t="shared" si="53"/>
        <v>273929</v>
      </c>
      <c r="N134" s="299"/>
      <c r="O134" s="299">
        <v>273929</v>
      </c>
      <c r="P134" s="299"/>
      <c r="Q134" s="299"/>
      <c r="R134" s="299"/>
      <c r="S134" s="299"/>
      <c r="T134" s="299"/>
      <c r="U134" s="306"/>
      <c r="V134" s="305"/>
      <c r="W134" s="108"/>
      <c r="X134" s="254"/>
      <c r="Y134" s="106"/>
      <c r="Z134" s="106"/>
      <c r="AA134" s="106"/>
      <c r="AB134" s="106"/>
      <c r="AC134" s="106"/>
      <c r="AD134" s="106"/>
    </row>
    <row r="135" s="45" customFormat="1" ht="19.5" spans="1:30">
      <c r="A135" s="297"/>
      <c r="B135" s="298" t="s">
        <v>253</v>
      </c>
      <c r="C135" s="299">
        <f t="shared" si="49"/>
        <v>0</v>
      </c>
      <c r="D135" s="299">
        <f t="shared" si="50"/>
        <v>0</v>
      </c>
      <c r="E135" s="299"/>
      <c r="F135" s="299"/>
      <c r="G135" s="299"/>
      <c r="H135" s="299">
        <f t="shared" si="51"/>
        <v>0</v>
      </c>
      <c r="I135" s="299"/>
      <c r="J135" s="299"/>
      <c r="K135" s="299"/>
      <c r="L135" s="299">
        <f t="shared" si="52"/>
        <v>21946</v>
      </c>
      <c r="M135" s="299">
        <f t="shared" si="53"/>
        <v>21946</v>
      </c>
      <c r="N135" s="299"/>
      <c r="O135" s="299">
        <v>21946</v>
      </c>
      <c r="P135" s="299"/>
      <c r="Q135" s="299"/>
      <c r="R135" s="299"/>
      <c r="S135" s="299"/>
      <c r="T135" s="299"/>
      <c r="U135" s="306"/>
      <c r="V135" s="305"/>
      <c r="W135" s="108"/>
      <c r="X135" s="254"/>
      <c r="Y135" s="106"/>
      <c r="Z135" s="106"/>
      <c r="AA135" s="106"/>
      <c r="AB135" s="106"/>
      <c r="AC135" s="106"/>
      <c r="AD135" s="106"/>
    </row>
    <row r="136" s="45" customFormat="1" ht="19.5" spans="1:30">
      <c r="A136" s="297"/>
      <c r="B136" s="298" t="s">
        <v>254</v>
      </c>
      <c r="C136" s="299">
        <f t="shared" si="49"/>
        <v>0</v>
      </c>
      <c r="D136" s="299">
        <f t="shared" si="50"/>
        <v>0</v>
      </c>
      <c r="E136" s="299"/>
      <c r="F136" s="299"/>
      <c r="G136" s="299"/>
      <c r="H136" s="299">
        <f t="shared" si="51"/>
        <v>0</v>
      </c>
      <c r="I136" s="299"/>
      <c r="J136" s="299"/>
      <c r="K136" s="299"/>
      <c r="L136" s="299">
        <f t="shared" si="52"/>
        <v>11346</v>
      </c>
      <c r="M136" s="299">
        <f t="shared" si="53"/>
        <v>11346</v>
      </c>
      <c r="N136" s="299"/>
      <c r="O136" s="299">
        <v>11346</v>
      </c>
      <c r="P136" s="299"/>
      <c r="Q136" s="299"/>
      <c r="R136" s="299"/>
      <c r="S136" s="299"/>
      <c r="T136" s="299"/>
      <c r="U136" s="306"/>
      <c r="V136" s="305"/>
      <c r="W136" s="108"/>
      <c r="X136" s="254"/>
      <c r="Y136" s="106"/>
      <c r="Z136" s="106"/>
      <c r="AA136" s="106"/>
      <c r="AB136" s="106"/>
      <c r="AC136" s="106"/>
      <c r="AD136" s="106"/>
    </row>
    <row r="137" s="45" customFormat="1" ht="19.5" spans="1:30">
      <c r="A137" s="297"/>
      <c r="B137" s="298" t="s">
        <v>255</v>
      </c>
      <c r="C137" s="299">
        <f t="shared" si="49"/>
        <v>0</v>
      </c>
      <c r="D137" s="299">
        <f t="shared" si="50"/>
        <v>0</v>
      </c>
      <c r="E137" s="299"/>
      <c r="F137" s="299"/>
      <c r="G137" s="299"/>
      <c r="H137" s="299">
        <f t="shared" si="51"/>
        <v>0</v>
      </c>
      <c r="I137" s="299"/>
      <c r="J137" s="299"/>
      <c r="K137" s="299"/>
      <c r="L137" s="299">
        <f t="shared" si="52"/>
        <v>48793</v>
      </c>
      <c r="M137" s="299">
        <f t="shared" si="53"/>
        <v>48793</v>
      </c>
      <c r="N137" s="299"/>
      <c r="O137" s="299">
        <v>48793</v>
      </c>
      <c r="P137" s="299"/>
      <c r="Q137" s="299"/>
      <c r="R137" s="299"/>
      <c r="S137" s="299"/>
      <c r="T137" s="299"/>
      <c r="U137" s="306"/>
      <c r="V137" s="305"/>
      <c r="W137" s="108"/>
      <c r="X137" s="254"/>
      <c r="Y137" s="106"/>
      <c r="Z137" s="106"/>
      <c r="AA137" s="106"/>
      <c r="AB137" s="106"/>
      <c r="AC137" s="106"/>
      <c r="AD137" s="106"/>
    </row>
    <row r="138" s="45" customFormat="1" ht="19.5" spans="1:30">
      <c r="A138" s="297"/>
      <c r="B138" s="300" t="s">
        <v>256</v>
      </c>
      <c r="C138" s="299">
        <f t="shared" si="49"/>
        <v>0</v>
      </c>
      <c r="D138" s="299">
        <f t="shared" si="50"/>
        <v>0</v>
      </c>
      <c r="E138" s="299"/>
      <c r="F138" s="299"/>
      <c r="G138" s="299"/>
      <c r="H138" s="299">
        <f t="shared" si="51"/>
        <v>0</v>
      </c>
      <c r="I138" s="299"/>
      <c r="J138" s="299"/>
      <c r="K138" s="299"/>
      <c r="L138" s="299">
        <f t="shared" si="52"/>
        <v>8976</v>
      </c>
      <c r="M138" s="299">
        <f t="shared" si="53"/>
        <v>8976</v>
      </c>
      <c r="N138" s="299"/>
      <c r="O138" s="299">
        <v>8976</v>
      </c>
      <c r="P138" s="299"/>
      <c r="Q138" s="299"/>
      <c r="R138" s="299"/>
      <c r="S138" s="299"/>
      <c r="T138" s="299"/>
      <c r="U138" s="306"/>
      <c r="V138" s="305"/>
      <c r="W138" s="108"/>
      <c r="X138" s="254"/>
      <c r="Y138" s="106"/>
      <c r="Z138" s="106"/>
      <c r="AA138" s="106"/>
      <c r="AB138" s="106"/>
      <c r="AC138" s="106"/>
      <c r="AD138" s="106"/>
    </row>
    <row r="139" s="45" customFormat="1" ht="19.5" spans="1:30">
      <c r="A139" s="297"/>
      <c r="B139" s="300" t="s">
        <v>257</v>
      </c>
      <c r="C139" s="299">
        <f t="shared" si="49"/>
        <v>0</v>
      </c>
      <c r="D139" s="299">
        <f t="shared" si="50"/>
        <v>0</v>
      </c>
      <c r="E139" s="299"/>
      <c r="F139" s="299"/>
      <c r="G139" s="299"/>
      <c r="H139" s="299">
        <f t="shared" si="51"/>
        <v>0</v>
      </c>
      <c r="I139" s="299"/>
      <c r="J139" s="299"/>
      <c r="K139" s="299"/>
      <c r="L139" s="299">
        <f t="shared" si="52"/>
        <v>33834</v>
      </c>
      <c r="M139" s="299">
        <f t="shared" si="53"/>
        <v>33834</v>
      </c>
      <c r="N139" s="299"/>
      <c r="O139" s="299">
        <v>33834</v>
      </c>
      <c r="P139" s="299"/>
      <c r="Q139" s="299"/>
      <c r="R139" s="299"/>
      <c r="S139" s="299"/>
      <c r="T139" s="299"/>
      <c r="U139" s="306"/>
      <c r="V139" s="305"/>
      <c r="W139" s="108"/>
      <c r="X139" s="254"/>
      <c r="Y139" s="106"/>
      <c r="Z139" s="106"/>
      <c r="AA139" s="106"/>
      <c r="AB139" s="106"/>
      <c r="AC139" s="106"/>
      <c r="AD139" s="106"/>
    </row>
    <row r="140" s="45" customFormat="1" ht="19.5" spans="1:30">
      <c r="A140" s="297"/>
      <c r="B140" s="300" t="s">
        <v>258</v>
      </c>
      <c r="C140" s="299">
        <f t="shared" si="49"/>
        <v>0</v>
      </c>
      <c r="D140" s="299">
        <f t="shared" si="50"/>
        <v>0</v>
      </c>
      <c r="E140" s="299"/>
      <c r="F140" s="299"/>
      <c r="G140" s="299"/>
      <c r="H140" s="299">
        <f t="shared" si="51"/>
        <v>0</v>
      </c>
      <c r="I140" s="299"/>
      <c r="J140" s="299"/>
      <c r="K140" s="299"/>
      <c r="L140" s="299">
        <f t="shared" si="52"/>
        <v>12035</v>
      </c>
      <c r="M140" s="299">
        <f t="shared" si="53"/>
        <v>12035</v>
      </c>
      <c r="N140" s="299"/>
      <c r="O140" s="299">
        <v>12035</v>
      </c>
      <c r="P140" s="299"/>
      <c r="Q140" s="299"/>
      <c r="R140" s="299"/>
      <c r="S140" s="299"/>
      <c r="T140" s="299"/>
      <c r="U140" s="306"/>
      <c r="V140" s="305"/>
      <c r="W140" s="108"/>
      <c r="X140" s="254"/>
      <c r="Y140" s="106"/>
      <c r="Z140" s="106"/>
      <c r="AA140" s="106"/>
      <c r="AB140" s="106"/>
      <c r="AC140" s="106"/>
      <c r="AD140" s="106"/>
    </row>
    <row r="141" s="45" customFormat="1" ht="19.5" spans="1:30">
      <c r="A141" s="297"/>
      <c r="B141" s="300" t="s">
        <v>259</v>
      </c>
      <c r="C141" s="299">
        <f t="shared" si="49"/>
        <v>0</v>
      </c>
      <c r="D141" s="299">
        <f t="shared" si="50"/>
        <v>0</v>
      </c>
      <c r="E141" s="299"/>
      <c r="F141" s="299"/>
      <c r="G141" s="299"/>
      <c r="H141" s="299">
        <f t="shared" si="51"/>
        <v>0</v>
      </c>
      <c r="I141" s="299"/>
      <c r="J141" s="299"/>
      <c r="K141" s="299"/>
      <c r="L141" s="299">
        <f t="shared" si="52"/>
        <v>20707</v>
      </c>
      <c r="M141" s="299">
        <f t="shared" si="53"/>
        <v>20707</v>
      </c>
      <c r="N141" s="299"/>
      <c r="O141" s="299">
        <v>20707</v>
      </c>
      <c r="P141" s="299"/>
      <c r="Q141" s="299"/>
      <c r="R141" s="299"/>
      <c r="S141" s="299"/>
      <c r="T141" s="299"/>
      <c r="U141" s="306"/>
      <c r="V141" s="305"/>
      <c r="W141" s="108"/>
      <c r="X141" s="254"/>
      <c r="Y141" s="106"/>
      <c r="Z141" s="106"/>
      <c r="AA141" s="106"/>
      <c r="AB141" s="106"/>
      <c r="AC141" s="106"/>
      <c r="AD141" s="106"/>
    </row>
    <row r="142" s="45" customFormat="1" ht="19.5" spans="1:30">
      <c r="A142" s="297"/>
      <c r="B142" s="300" t="s">
        <v>260</v>
      </c>
      <c r="C142" s="299">
        <f t="shared" si="49"/>
        <v>0</v>
      </c>
      <c r="D142" s="299">
        <f t="shared" si="50"/>
        <v>0</v>
      </c>
      <c r="E142" s="299"/>
      <c r="F142" s="299"/>
      <c r="G142" s="299"/>
      <c r="H142" s="299">
        <f t="shared" si="51"/>
        <v>0</v>
      </c>
      <c r="I142" s="299"/>
      <c r="J142" s="299"/>
      <c r="K142" s="299"/>
      <c r="L142" s="299">
        <f t="shared" si="52"/>
        <v>502693</v>
      </c>
      <c r="M142" s="299">
        <f t="shared" si="53"/>
        <v>502693</v>
      </c>
      <c r="N142" s="299"/>
      <c r="O142" s="299">
        <v>502693</v>
      </c>
      <c r="P142" s="299"/>
      <c r="Q142" s="299"/>
      <c r="R142" s="299"/>
      <c r="S142" s="299"/>
      <c r="T142" s="299"/>
      <c r="U142" s="306"/>
      <c r="V142" s="305"/>
      <c r="W142" s="108"/>
      <c r="X142" s="254"/>
      <c r="Y142" s="106"/>
      <c r="Z142" s="106"/>
      <c r="AA142" s="106"/>
      <c r="AB142" s="106"/>
      <c r="AC142" s="106"/>
      <c r="AD142" s="106"/>
    </row>
    <row r="143" s="45" customFormat="1" ht="19.5" spans="1:30">
      <c r="A143" s="297"/>
      <c r="B143" s="300" t="s">
        <v>197</v>
      </c>
      <c r="C143" s="299">
        <f t="shared" si="49"/>
        <v>0</v>
      </c>
      <c r="D143" s="299">
        <f t="shared" si="50"/>
        <v>0</v>
      </c>
      <c r="E143" s="299"/>
      <c r="F143" s="299"/>
      <c r="G143" s="299"/>
      <c r="H143" s="299">
        <f t="shared" si="51"/>
        <v>0</v>
      </c>
      <c r="I143" s="299"/>
      <c r="J143" s="299"/>
      <c r="K143" s="299"/>
      <c r="L143" s="299">
        <f t="shared" si="52"/>
        <v>236010</v>
      </c>
      <c r="M143" s="299">
        <f t="shared" si="53"/>
        <v>236010</v>
      </c>
      <c r="N143" s="299"/>
      <c r="O143" s="299">
        <v>236010</v>
      </c>
      <c r="P143" s="299"/>
      <c r="Q143" s="299"/>
      <c r="R143" s="299"/>
      <c r="S143" s="299"/>
      <c r="T143" s="299"/>
      <c r="U143" s="306"/>
      <c r="V143" s="305"/>
      <c r="W143" s="108"/>
      <c r="X143" s="254"/>
      <c r="Y143" s="106"/>
      <c r="Z143" s="106"/>
      <c r="AA143" s="106"/>
      <c r="AB143" s="106"/>
      <c r="AC143" s="106"/>
      <c r="AD143" s="106"/>
    </row>
    <row r="144" s="208" customFormat="1" ht="19.5" hidden="1" spans="1:30">
      <c r="A144" s="307" t="s">
        <v>123</v>
      </c>
      <c r="B144" s="308" t="s">
        <v>262</v>
      </c>
      <c r="C144" s="309">
        <f t="shared" si="49"/>
        <v>0</v>
      </c>
      <c r="D144" s="309">
        <f t="shared" si="50"/>
        <v>0</v>
      </c>
      <c r="E144" s="309"/>
      <c r="F144" s="309"/>
      <c r="G144" s="309"/>
      <c r="H144" s="309">
        <f t="shared" si="51"/>
        <v>0</v>
      </c>
      <c r="I144" s="309"/>
      <c r="J144" s="309"/>
      <c r="K144" s="309"/>
      <c r="L144" s="309">
        <f t="shared" si="52"/>
        <v>0</v>
      </c>
      <c r="M144" s="86">
        <f t="shared" ref="M144:M150" si="55">N144+O144+P144+Q144</f>
        <v>0</v>
      </c>
      <c r="N144" s="309"/>
      <c r="O144" s="309"/>
      <c r="P144" s="309"/>
      <c r="Q144" s="309"/>
      <c r="R144" s="86"/>
      <c r="S144" s="86"/>
      <c r="T144" s="286"/>
      <c r="U144" s="286"/>
      <c r="V144" s="303"/>
      <c r="W144" s="108"/>
      <c r="X144" s="235"/>
      <c r="Y144" s="235"/>
      <c r="Z144" s="235"/>
      <c r="AA144" s="235"/>
      <c r="AB144" s="235"/>
      <c r="AC144" s="235"/>
      <c r="AD144" s="235"/>
    </row>
    <row r="145" s="208" customFormat="1" ht="19.5" hidden="1" spans="1:30">
      <c r="A145" s="83" t="s">
        <v>126</v>
      </c>
      <c r="B145" s="84" t="s">
        <v>263</v>
      </c>
      <c r="C145" s="86">
        <f t="shared" si="49"/>
        <v>0</v>
      </c>
      <c r="D145" s="86">
        <f t="shared" si="50"/>
        <v>0</v>
      </c>
      <c r="E145" s="86"/>
      <c r="F145" s="86"/>
      <c r="G145" s="86"/>
      <c r="H145" s="86">
        <f t="shared" si="51"/>
        <v>0</v>
      </c>
      <c r="I145" s="86"/>
      <c r="J145" s="86"/>
      <c r="K145" s="86"/>
      <c r="L145" s="86">
        <f t="shared" si="52"/>
        <v>0</v>
      </c>
      <c r="M145" s="86">
        <f t="shared" si="55"/>
        <v>0</v>
      </c>
      <c r="N145" s="86"/>
      <c r="O145" s="86"/>
      <c r="P145" s="86"/>
      <c r="Q145" s="86"/>
      <c r="R145" s="86"/>
      <c r="S145" s="86"/>
      <c r="T145" s="286"/>
      <c r="U145" s="286"/>
      <c r="V145" s="303"/>
      <c r="W145" s="108"/>
      <c r="X145" s="235"/>
      <c r="Y145" s="235"/>
      <c r="Z145" s="235"/>
      <c r="AA145" s="235"/>
      <c r="AB145" s="235"/>
      <c r="AC145" s="235"/>
      <c r="AD145" s="235"/>
    </row>
    <row r="146" s="208" customFormat="1" ht="19.5" spans="1:30">
      <c r="A146" s="83" t="s">
        <v>128</v>
      </c>
      <c r="B146" s="84" t="s">
        <v>264</v>
      </c>
      <c r="C146" s="86">
        <f>C147+C148</f>
        <v>0</v>
      </c>
      <c r="D146" s="86">
        <f t="shared" ref="D146:T146" si="56">D147+D148</f>
        <v>0</v>
      </c>
      <c r="E146" s="86">
        <f t="shared" si="56"/>
        <v>0</v>
      </c>
      <c r="F146" s="86">
        <f t="shared" si="56"/>
        <v>0</v>
      </c>
      <c r="G146" s="86">
        <f t="shared" si="56"/>
        <v>0</v>
      </c>
      <c r="H146" s="86">
        <f t="shared" si="56"/>
        <v>0</v>
      </c>
      <c r="I146" s="86">
        <f t="shared" si="56"/>
        <v>0</v>
      </c>
      <c r="J146" s="86">
        <f t="shared" si="56"/>
        <v>0</v>
      </c>
      <c r="K146" s="86">
        <f t="shared" si="56"/>
        <v>0</v>
      </c>
      <c r="L146" s="86">
        <f t="shared" si="56"/>
        <v>190000</v>
      </c>
      <c r="M146" s="86">
        <f t="shared" si="56"/>
        <v>0</v>
      </c>
      <c r="N146" s="86">
        <f t="shared" si="56"/>
        <v>0</v>
      </c>
      <c r="O146" s="86">
        <f t="shared" si="56"/>
        <v>0</v>
      </c>
      <c r="P146" s="86">
        <f t="shared" si="56"/>
        <v>0</v>
      </c>
      <c r="Q146" s="86">
        <f t="shared" si="56"/>
        <v>0</v>
      </c>
      <c r="R146" s="86">
        <f t="shared" si="56"/>
        <v>0</v>
      </c>
      <c r="S146" s="86">
        <f t="shared" si="56"/>
        <v>190000</v>
      </c>
      <c r="T146" s="86">
        <f t="shared" si="56"/>
        <v>0</v>
      </c>
      <c r="U146" s="86"/>
      <c r="V146" s="303"/>
      <c r="W146" s="108"/>
      <c r="X146" s="235"/>
      <c r="Y146" s="235"/>
      <c r="Z146" s="235"/>
      <c r="AA146" s="235"/>
      <c r="AB146" s="235"/>
      <c r="AC146" s="235"/>
      <c r="AD146" s="235"/>
    </row>
    <row r="147" s="45" customFormat="1" ht="19.5" spans="1:30">
      <c r="A147" s="87"/>
      <c r="B147" s="92" t="s">
        <v>265</v>
      </c>
      <c r="C147" s="90">
        <f>D147+H147</f>
        <v>0</v>
      </c>
      <c r="D147" s="90">
        <f>E147+F147+G147</f>
        <v>0</v>
      </c>
      <c r="E147" s="90"/>
      <c r="F147" s="90"/>
      <c r="G147" s="90"/>
      <c r="H147" s="90">
        <f>I147+J147+K147</f>
        <v>0</v>
      </c>
      <c r="I147" s="90"/>
      <c r="J147" s="90"/>
      <c r="K147" s="90"/>
      <c r="L147" s="90">
        <f>M147+R147+S147+T147</f>
        <v>170000</v>
      </c>
      <c r="M147" s="90">
        <f t="shared" si="55"/>
        <v>0</v>
      </c>
      <c r="N147" s="90"/>
      <c r="O147" s="90"/>
      <c r="P147" s="90"/>
      <c r="Q147" s="90"/>
      <c r="R147" s="90"/>
      <c r="S147" s="90">
        <v>170000</v>
      </c>
      <c r="T147" s="90"/>
      <c r="U147" s="90"/>
      <c r="V147" s="305"/>
      <c r="W147" s="108"/>
      <c r="X147" s="254"/>
      <c r="Y147" s="106"/>
      <c r="Z147" s="106"/>
      <c r="AA147" s="106"/>
      <c r="AB147" s="106"/>
      <c r="AC147" s="106"/>
      <c r="AD147" s="106"/>
    </row>
    <row r="148" s="248" customFormat="1" ht="19.5" customHeight="1" spans="1:22">
      <c r="A148" s="87"/>
      <c r="B148" s="92" t="s">
        <v>266</v>
      </c>
      <c r="C148" s="90">
        <f>D148+H148</f>
        <v>0</v>
      </c>
      <c r="D148" s="90">
        <f>E148+F148+G148</f>
        <v>0</v>
      </c>
      <c r="E148" s="124"/>
      <c r="F148" s="124"/>
      <c r="G148" s="124"/>
      <c r="H148" s="90">
        <f>I148+J148+K148</f>
        <v>0</v>
      </c>
      <c r="I148" s="124"/>
      <c r="J148" s="124"/>
      <c r="K148" s="124"/>
      <c r="L148" s="90">
        <f>M148+R148+S148+T148</f>
        <v>20000</v>
      </c>
      <c r="M148" s="90">
        <f t="shared" si="55"/>
        <v>0</v>
      </c>
      <c r="N148" s="124"/>
      <c r="O148" s="124"/>
      <c r="P148" s="124"/>
      <c r="Q148" s="124"/>
      <c r="R148" s="124"/>
      <c r="S148" s="124">
        <v>20000</v>
      </c>
      <c r="T148" s="124"/>
      <c r="U148" s="124"/>
      <c r="V148" s="320"/>
    </row>
    <row r="149" s="208" customFormat="1" ht="19.5" spans="1:30">
      <c r="A149" s="83" t="s">
        <v>130</v>
      </c>
      <c r="B149" s="84" t="s">
        <v>267</v>
      </c>
      <c r="C149" s="86">
        <f t="shared" ref="C149:T149" si="57">C150</f>
        <v>0</v>
      </c>
      <c r="D149" s="86">
        <f t="shared" si="57"/>
        <v>0</v>
      </c>
      <c r="E149" s="86">
        <f t="shared" si="57"/>
        <v>0</v>
      </c>
      <c r="F149" s="86">
        <f t="shared" si="57"/>
        <v>0</v>
      </c>
      <c r="G149" s="86">
        <f t="shared" si="57"/>
        <v>0</v>
      </c>
      <c r="H149" s="86">
        <f t="shared" si="57"/>
        <v>0</v>
      </c>
      <c r="I149" s="86">
        <f t="shared" si="57"/>
        <v>0</v>
      </c>
      <c r="J149" s="86">
        <f t="shared" si="57"/>
        <v>0</v>
      </c>
      <c r="K149" s="86">
        <f t="shared" si="57"/>
        <v>0</v>
      </c>
      <c r="L149" s="86">
        <f t="shared" si="57"/>
        <v>180000</v>
      </c>
      <c r="M149" s="86">
        <f t="shared" si="57"/>
        <v>0</v>
      </c>
      <c r="N149" s="86">
        <f t="shared" si="57"/>
        <v>0</v>
      </c>
      <c r="O149" s="86">
        <f t="shared" si="57"/>
        <v>0</v>
      </c>
      <c r="P149" s="86"/>
      <c r="Q149" s="86">
        <f t="shared" si="57"/>
        <v>0</v>
      </c>
      <c r="R149" s="86">
        <f t="shared" si="57"/>
        <v>0</v>
      </c>
      <c r="S149" s="86">
        <f t="shared" si="57"/>
        <v>180000</v>
      </c>
      <c r="T149" s="86">
        <f t="shared" si="57"/>
        <v>0</v>
      </c>
      <c r="U149" s="86"/>
      <c r="V149" s="303"/>
      <c r="W149" s="108"/>
      <c r="X149" s="235"/>
      <c r="Y149" s="235"/>
      <c r="Z149" s="235"/>
      <c r="AA149" s="235"/>
      <c r="AB149" s="235"/>
      <c r="AC149" s="235"/>
      <c r="AD149" s="235"/>
    </row>
    <row r="150" s="45" customFormat="1" ht="19.5" spans="1:30">
      <c r="A150" s="87"/>
      <c r="B150" s="123" t="s">
        <v>268</v>
      </c>
      <c r="C150" s="90">
        <f>D150+H150</f>
        <v>0</v>
      </c>
      <c r="D150" s="90">
        <f>E150+F150+G150</f>
        <v>0</v>
      </c>
      <c r="E150" s="90"/>
      <c r="F150" s="90"/>
      <c r="G150" s="90"/>
      <c r="H150" s="90">
        <f>I150+J150+K150</f>
        <v>0</v>
      </c>
      <c r="I150" s="90"/>
      <c r="J150" s="90"/>
      <c r="K150" s="90"/>
      <c r="L150" s="90">
        <f>M150+R150+S150+T150</f>
        <v>180000</v>
      </c>
      <c r="M150" s="90">
        <f t="shared" si="55"/>
        <v>0</v>
      </c>
      <c r="N150" s="90"/>
      <c r="O150" s="90"/>
      <c r="P150" s="90"/>
      <c r="Q150" s="90"/>
      <c r="R150" s="90"/>
      <c r="S150" s="90">
        <v>180000</v>
      </c>
      <c r="T150" s="90"/>
      <c r="U150" s="90"/>
      <c r="V150" s="305"/>
      <c r="W150" s="108"/>
      <c r="X150" s="288"/>
      <c r="Y150" s="106"/>
      <c r="Z150" s="106"/>
      <c r="AA150" s="106"/>
      <c r="AB150" s="106"/>
      <c r="AC150" s="106"/>
      <c r="AD150" s="106"/>
    </row>
    <row r="151" s="208" customFormat="1" ht="19.5" hidden="1" spans="1:30">
      <c r="A151" s="83" t="s">
        <v>132</v>
      </c>
      <c r="B151" s="84" t="s">
        <v>269</v>
      </c>
      <c r="C151" s="86">
        <f t="shared" ref="C151:O151" si="58">C152+C153+C154+C155</f>
        <v>0</v>
      </c>
      <c r="D151" s="86">
        <f t="shared" si="58"/>
        <v>0</v>
      </c>
      <c r="E151" s="86">
        <f t="shared" si="58"/>
        <v>0</v>
      </c>
      <c r="F151" s="86">
        <f t="shared" si="58"/>
        <v>0</v>
      </c>
      <c r="G151" s="86">
        <f t="shared" si="58"/>
        <v>0</v>
      </c>
      <c r="H151" s="86">
        <f t="shared" si="58"/>
        <v>0</v>
      </c>
      <c r="I151" s="86">
        <f t="shared" si="58"/>
        <v>0</v>
      </c>
      <c r="J151" s="86">
        <f t="shared" si="58"/>
        <v>0</v>
      </c>
      <c r="K151" s="86">
        <f t="shared" si="58"/>
        <v>0</v>
      </c>
      <c r="L151" s="86">
        <f t="shared" si="58"/>
        <v>0</v>
      </c>
      <c r="M151" s="86">
        <f t="shared" si="58"/>
        <v>0</v>
      </c>
      <c r="N151" s="86">
        <f t="shared" si="58"/>
        <v>0</v>
      </c>
      <c r="O151" s="86">
        <f t="shared" si="58"/>
        <v>0</v>
      </c>
      <c r="P151" s="86"/>
      <c r="Q151" s="86">
        <f>Q152+Q153+Q154+Q155</f>
        <v>0</v>
      </c>
      <c r="R151" s="86">
        <f>R152+R153+R154+R155</f>
        <v>0</v>
      </c>
      <c r="S151" s="86">
        <f>S152+S153+S154+S155</f>
        <v>0</v>
      </c>
      <c r="T151" s="86">
        <f>T152+T153+T154+T155</f>
        <v>0</v>
      </c>
      <c r="U151" s="86"/>
      <c r="V151" s="303"/>
      <c r="W151" s="108"/>
      <c r="X151" s="235"/>
      <c r="Y151" s="235"/>
      <c r="Z151" s="235"/>
      <c r="AA151" s="235"/>
      <c r="AB151" s="235"/>
      <c r="AC151" s="235"/>
      <c r="AD151" s="235"/>
    </row>
    <row r="152" s="45" customFormat="1" ht="19.5" hidden="1" spans="1:30">
      <c r="A152" s="87"/>
      <c r="B152" s="123"/>
      <c r="C152" s="90">
        <f t="shared" ref="C152:C159" si="59">D152+H152</f>
        <v>0</v>
      </c>
      <c r="D152" s="90">
        <f t="shared" ref="D152:D159" si="60">E152+F152+G152</f>
        <v>0</v>
      </c>
      <c r="E152" s="90"/>
      <c r="F152" s="90"/>
      <c r="G152" s="90"/>
      <c r="H152" s="90">
        <f t="shared" ref="H152:H159" si="61">I152+J152+K152</f>
        <v>0</v>
      </c>
      <c r="I152" s="90"/>
      <c r="J152" s="90"/>
      <c r="K152" s="90"/>
      <c r="L152" s="90">
        <f t="shared" ref="L152:L159" si="62">M152+R152+S152+T152</f>
        <v>0</v>
      </c>
      <c r="M152" s="90">
        <f t="shared" ref="M152:M159" si="63">N152+O152+P152+Q152</f>
        <v>0</v>
      </c>
      <c r="N152" s="90"/>
      <c r="O152" s="90"/>
      <c r="P152" s="90"/>
      <c r="Q152" s="90"/>
      <c r="R152" s="90"/>
      <c r="S152" s="90"/>
      <c r="T152" s="90"/>
      <c r="U152" s="90"/>
      <c r="V152" s="305"/>
      <c r="W152" s="108"/>
      <c r="X152" s="254"/>
      <c r="Y152" s="106"/>
      <c r="Z152" s="106"/>
      <c r="AA152" s="106"/>
      <c r="AB152" s="106"/>
      <c r="AC152" s="106"/>
      <c r="AD152" s="106"/>
    </row>
    <row r="153" s="45" customFormat="1" ht="19.5" hidden="1" spans="1:30">
      <c r="A153" s="87"/>
      <c r="B153" s="123"/>
      <c r="C153" s="90">
        <f t="shared" si="59"/>
        <v>0</v>
      </c>
      <c r="D153" s="90">
        <f t="shared" si="60"/>
        <v>0</v>
      </c>
      <c r="E153" s="90"/>
      <c r="F153" s="90"/>
      <c r="G153" s="90"/>
      <c r="H153" s="90">
        <f t="shared" si="61"/>
        <v>0</v>
      </c>
      <c r="I153" s="90"/>
      <c r="J153" s="90"/>
      <c r="K153" s="90"/>
      <c r="L153" s="90">
        <f t="shared" si="62"/>
        <v>0</v>
      </c>
      <c r="M153" s="90">
        <f t="shared" si="63"/>
        <v>0</v>
      </c>
      <c r="N153" s="90"/>
      <c r="O153" s="90"/>
      <c r="P153" s="90"/>
      <c r="Q153" s="90"/>
      <c r="R153" s="90"/>
      <c r="S153" s="90"/>
      <c r="T153" s="90"/>
      <c r="U153" s="90"/>
      <c r="V153" s="305"/>
      <c r="W153" s="108"/>
      <c r="X153" s="288"/>
      <c r="Y153" s="106"/>
      <c r="Z153" s="106"/>
      <c r="AA153" s="106"/>
      <c r="AB153" s="106"/>
      <c r="AC153" s="106"/>
      <c r="AD153" s="106"/>
    </row>
    <row r="154" s="45" customFormat="1" ht="19.5" hidden="1" spans="1:30">
      <c r="A154" s="87"/>
      <c r="B154" s="123"/>
      <c r="C154" s="90">
        <f t="shared" si="59"/>
        <v>0</v>
      </c>
      <c r="D154" s="90">
        <f t="shared" si="60"/>
        <v>0</v>
      </c>
      <c r="E154" s="90"/>
      <c r="F154" s="90"/>
      <c r="G154" s="90"/>
      <c r="H154" s="90">
        <f t="shared" si="61"/>
        <v>0</v>
      </c>
      <c r="I154" s="90"/>
      <c r="J154" s="90"/>
      <c r="K154" s="90"/>
      <c r="L154" s="90">
        <f t="shared" si="62"/>
        <v>0</v>
      </c>
      <c r="M154" s="90">
        <f t="shared" si="63"/>
        <v>0</v>
      </c>
      <c r="N154" s="90"/>
      <c r="O154" s="90"/>
      <c r="P154" s="90"/>
      <c r="Q154" s="90"/>
      <c r="R154" s="90"/>
      <c r="S154" s="90"/>
      <c r="T154" s="90"/>
      <c r="U154" s="90"/>
      <c r="V154" s="305"/>
      <c r="W154" s="108"/>
      <c r="X154" s="254"/>
      <c r="Y154" s="106"/>
      <c r="Z154" s="106"/>
      <c r="AA154" s="106"/>
      <c r="AB154" s="106"/>
      <c r="AC154" s="106"/>
      <c r="AD154" s="106"/>
    </row>
    <row r="155" s="45" customFormat="1" ht="19.5" hidden="1" spans="1:30">
      <c r="A155" s="87"/>
      <c r="B155" s="123"/>
      <c r="C155" s="90">
        <f t="shared" si="59"/>
        <v>0</v>
      </c>
      <c r="D155" s="90">
        <f t="shared" si="60"/>
        <v>0</v>
      </c>
      <c r="E155" s="90"/>
      <c r="F155" s="90"/>
      <c r="G155" s="90"/>
      <c r="H155" s="90">
        <f t="shared" si="61"/>
        <v>0</v>
      </c>
      <c r="I155" s="90"/>
      <c r="J155" s="90"/>
      <c r="K155" s="90"/>
      <c r="L155" s="90">
        <f t="shared" si="62"/>
        <v>0</v>
      </c>
      <c r="M155" s="90">
        <f t="shared" si="63"/>
        <v>0</v>
      </c>
      <c r="N155" s="91"/>
      <c r="O155" s="91"/>
      <c r="P155" s="91"/>
      <c r="Q155" s="91"/>
      <c r="R155" s="91"/>
      <c r="S155" s="91"/>
      <c r="T155" s="91"/>
      <c r="U155" s="91"/>
      <c r="V155" s="305"/>
      <c r="W155" s="108"/>
      <c r="X155" s="254"/>
      <c r="Y155" s="106"/>
      <c r="Z155" s="106"/>
      <c r="AA155" s="106"/>
      <c r="AB155" s="106"/>
      <c r="AC155" s="106"/>
      <c r="AD155" s="106"/>
    </row>
    <row r="156" s="208" customFormat="1" ht="19.5" hidden="1" spans="1:30">
      <c r="A156" s="83" t="s">
        <v>134</v>
      </c>
      <c r="B156" s="84" t="s">
        <v>270</v>
      </c>
      <c r="C156" s="86">
        <f t="shared" si="59"/>
        <v>0</v>
      </c>
      <c r="D156" s="86">
        <f t="shared" si="60"/>
        <v>0</v>
      </c>
      <c r="E156" s="86"/>
      <c r="F156" s="86"/>
      <c r="G156" s="86"/>
      <c r="H156" s="86">
        <f t="shared" si="61"/>
        <v>0</v>
      </c>
      <c r="I156" s="86"/>
      <c r="J156" s="86"/>
      <c r="K156" s="86"/>
      <c r="L156" s="86">
        <f t="shared" si="62"/>
        <v>0</v>
      </c>
      <c r="M156" s="86">
        <f t="shared" si="63"/>
        <v>0</v>
      </c>
      <c r="N156" s="86"/>
      <c r="O156" s="86"/>
      <c r="P156" s="86"/>
      <c r="Q156" s="86"/>
      <c r="R156" s="86"/>
      <c r="S156" s="86"/>
      <c r="T156" s="286"/>
      <c r="U156" s="286"/>
      <c r="V156" s="303"/>
      <c r="W156" s="108"/>
      <c r="X156" s="235"/>
      <c r="Y156" s="235"/>
      <c r="Z156" s="235"/>
      <c r="AA156" s="235"/>
      <c r="AB156" s="235"/>
      <c r="AC156" s="235"/>
      <c r="AD156" s="235"/>
    </row>
    <row r="157" s="208" customFormat="1" ht="19.5" hidden="1" spans="1:30">
      <c r="A157" s="83" t="s">
        <v>271</v>
      </c>
      <c r="B157" s="84" t="s">
        <v>272</v>
      </c>
      <c r="C157" s="86">
        <f t="shared" si="59"/>
        <v>0</v>
      </c>
      <c r="D157" s="86">
        <f t="shared" si="60"/>
        <v>0</v>
      </c>
      <c r="E157" s="86"/>
      <c r="F157" s="86"/>
      <c r="G157" s="86"/>
      <c r="H157" s="86">
        <f t="shared" si="61"/>
        <v>0</v>
      </c>
      <c r="I157" s="86"/>
      <c r="J157" s="86"/>
      <c r="K157" s="86"/>
      <c r="L157" s="86">
        <f t="shared" si="62"/>
        <v>0</v>
      </c>
      <c r="M157" s="86">
        <f t="shared" si="63"/>
        <v>0</v>
      </c>
      <c r="N157" s="86"/>
      <c r="O157" s="86"/>
      <c r="P157" s="86"/>
      <c r="Q157" s="86"/>
      <c r="R157" s="86"/>
      <c r="S157" s="86"/>
      <c r="T157" s="286"/>
      <c r="U157" s="286"/>
      <c r="V157" s="303"/>
      <c r="W157" s="108"/>
      <c r="X157" s="235"/>
      <c r="Y157" s="235"/>
      <c r="Z157" s="235"/>
      <c r="AA157" s="235"/>
      <c r="AB157" s="235"/>
      <c r="AC157" s="235"/>
      <c r="AD157" s="235"/>
    </row>
    <row r="158" s="208" customFormat="1" ht="19.5" hidden="1" spans="1:30">
      <c r="A158" s="110" t="s">
        <v>273</v>
      </c>
      <c r="B158" s="84" t="s">
        <v>274</v>
      </c>
      <c r="C158" s="86">
        <f t="shared" si="59"/>
        <v>0</v>
      </c>
      <c r="D158" s="86">
        <f t="shared" si="60"/>
        <v>0</v>
      </c>
      <c r="E158" s="86"/>
      <c r="F158" s="86"/>
      <c r="G158" s="86"/>
      <c r="H158" s="86">
        <f t="shared" si="61"/>
        <v>0</v>
      </c>
      <c r="I158" s="86"/>
      <c r="J158" s="86"/>
      <c r="K158" s="86"/>
      <c r="L158" s="86">
        <f t="shared" si="62"/>
        <v>0</v>
      </c>
      <c r="M158" s="86">
        <f t="shared" si="63"/>
        <v>0</v>
      </c>
      <c r="N158" s="86"/>
      <c r="O158" s="86"/>
      <c r="P158" s="86"/>
      <c r="Q158" s="86"/>
      <c r="R158" s="86"/>
      <c r="S158" s="86"/>
      <c r="T158" s="86"/>
      <c r="U158" s="86"/>
      <c r="V158" s="303"/>
      <c r="W158" s="108"/>
      <c r="X158" s="235"/>
      <c r="Y158" s="235"/>
      <c r="Z158" s="235"/>
      <c r="AA158" s="235"/>
      <c r="AB158" s="235"/>
      <c r="AC158" s="235"/>
      <c r="AD158" s="235"/>
    </row>
    <row r="159" s="208" customFormat="1" ht="19.5" hidden="1" spans="1:30">
      <c r="A159" s="110" t="s">
        <v>275</v>
      </c>
      <c r="B159" s="84" t="s">
        <v>276</v>
      </c>
      <c r="C159" s="86">
        <f t="shared" si="59"/>
        <v>0</v>
      </c>
      <c r="D159" s="86">
        <f t="shared" si="60"/>
        <v>0</v>
      </c>
      <c r="E159" s="86"/>
      <c r="F159" s="86"/>
      <c r="G159" s="86"/>
      <c r="H159" s="86">
        <f t="shared" si="61"/>
        <v>0</v>
      </c>
      <c r="I159" s="86"/>
      <c r="J159" s="86"/>
      <c r="K159" s="86"/>
      <c r="L159" s="86">
        <f t="shared" si="62"/>
        <v>0</v>
      </c>
      <c r="M159" s="86">
        <f t="shared" si="63"/>
        <v>0</v>
      </c>
      <c r="N159" s="86"/>
      <c r="O159" s="86"/>
      <c r="P159" s="86"/>
      <c r="Q159" s="86"/>
      <c r="R159" s="86"/>
      <c r="S159" s="86"/>
      <c r="T159" s="286"/>
      <c r="U159" s="286"/>
      <c r="V159" s="303"/>
      <c r="W159" s="108"/>
      <c r="X159" s="235"/>
      <c r="Y159" s="235"/>
      <c r="Z159" s="235"/>
      <c r="AA159" s="235"/>
      <c r="AB159" s="235"/>
      <c r="AC159" s="235"/>
      <c r="AD159" s="235"/>
    </row>
    <row r="160" s="208" customFormat="1" ht="19.5" hidden="1" spans="1:30">
      <c r="A160" s="110" t="s">
        <v>277</v>
      </c>
      <c r="B160" s="84" t="s">
        <v>278</v>
      </c>
      <c r="C160" s="86">
        <f t="shared" ref="C160:T160" si="64">C161</f>
        <v>0</v>
      </c>
      <c r="D160" s="86">
        <f t="shared" si="64"/>
        <v>0</v>
      </c>
      <c r="E160" s="86">
        <f t="shared" si="64"/>
        <v>0</v>
      </c>
      <c r="F160" s="86">
        <f t="shared" si="64"/>
        <v>0</v>
      </c>
      <c r="G160" s="86">
        <f t="shared" si="64"/>
        <v>0</v>
      </c>
      <c r="H160" s="86">
        <f t="shared" si="64"/>
        <v>0</v>
      </c>
      <c r="I160" s="86">
        <f t="shared" si="64"/>
        <v>0</v>
      </c>
      <c r="J160" s="86">
        <f t="shared" si="64"/>
        <v>0</v>
      </c>
      <c r="K160" s="86">
        <f t="shared" si="64"/>
        <v>0</v>
      </c>
      <c r="L160" s="86">
        <f t="shared" si="64"/>
        <v>0</v>
      </c>
      <c r="M160" s="86">
        <f t="shared" si="64"/>
        <v>0</v>
      </c>
      <c r="N160" s="86">
        <f t="shared" si="64"/>
        <v>0</v>
      </c>
      <c r="O160" s="86">
        <f t="shared" si="64"/>
        <v>0</v>
      </c>
      <c r="P160" s="86">
        <f t="shared" si="64"/>
        <v>0</v>
      </c>
      <c r="Q160" s="86">
        <f t="shared" si="64"/>
        <v>0</v>
      </c>
      <c r="R160" s="86">
        <f t="shared" si="64"/>
        <v>0</v>
      </c>
      <c r="S160" s="86">
        <f t="shared" si="64"/>
        <v>0</v>
      </c>
      <c r="T160" s="86">
        <f t="shared" si="64"/>
        <v>0</v>
      </c>
      <c r="U160" s="86"/>
      <c r="V160" s="303"/>
      <c r="W160" s="108"/>
      <c r="X160" s="235"/>
      <c r="Y160" s="235"/>
      <c r="Z160" s="235"/>
      <c r="AA160" s="235"/>
      <c r="AB160" s="235"/>
      <c r="AC160" s="235"/>
      <c r="AD160" s="235"/>
    </row>
    <row r="161" s="45" customFormat="1" ht="19.5" hidden="1" spans="1:30">
      <c r="A161" s="87"/>
      <c r="B161" s="310" t="s">
        <v>279</v>
      </c>
      <c r="C161" s="90">
        <f>D161+H161</f>
        <v>0</v>
      </c>
      <c r="D161" s="90">
        <f>E161+F161+G161</f>
        <v>0</v>
      </c>
      <c r="E161" s="90"/>
      <c r="F161" s="90"/>
      <c r="G161" s="90"/>
      <c r="H161" s="90">
        <f>I161+J161+K161</f>
        <v>0</v>
      </c>
      <c r="I161" s="90"/>
      <c r="J161" s="90"/>
      <c r="K161" s="90"/>
      <c r="L161" s="90">
        <f>M161+R161+S161+T161</f>
        <v>0</v>
      </c>
      <c r="M161" s="90">
        <f>N161+O161+P161+Q161</f>
        <v>0</v>
      </c>
      <c r="N161" s="90"/>
      <c r="O161" s="90"/>
      <c r="P161" s="90"/>
      <c r="Q161" s="90"/>
      <c r="R161" s="90"/>
      <c r="S161" s="90"/>
      <c r="T161" s="90"/>
      <c r="U161" s="90"/>
      <c r="V161" s="305"/>
      <c r="W161" s="108"/>
      <c r="X161" s="254"/>
      <c r="Y161" s="106"/>
      <c r="Z161" s="106"/>
      <c r="AA161" s="106"/>
      <c r="AB161" s="106"/>
      <c r="AC161" s="106"/>
      <c r="AD161" s="106"/>
    </row>
    <row r="162" s="208" customFormat="1" ht="19.5" hidden="1" spans="1:30">
      <c r="A162" s="83" t="s">
        <v>280</v>
      </c>
      <c r="B162" s="84" t="s">
        <v>281</v>
      </c>
      <c r="C162" s="86">
        <f>D162+H162</f>
        <v>0</v>
      </c>
      <c r="D162" s="86">
        <f>E162+F162+G162</f>
        <v>0</v>
      </c>
      <c r="E162" s="86"/>
      <c r="F162" s="86"/>
      <c r="G162" s="86"/>
      <c r="H162" s="86">
        <f>I162+J162+K162</f>
        <v>0</v>
      </c>
      <c r="I162" s="86"/>
      <c r="J162" s="86"/>
      <c r="K162" s="86"/>
      <c r="L162" s="86">
        <f>M162+R162+S162+T162</f>
        <v>0</v>
      </c>
      <c r="M162" s="86">
        <f>N162+O162+P162+Q162</f>
        <v>0</v>
      </c>
      <c r="N162" s="86"/>
      <c r="O162" s="86"/>
      <c r="P162" s="86"/>
      <c r="Q162" s="86"/>
      <c r="R162" s="86"/>
      <c r="S162" s="86"/>
      <c r="T162" s="286"/>
      <c r="U162" s="286"/>
      <c r="V162" s="303"/>
      <c r="W162" s="108"/>
      <c r="X162" s="235"/>
      <c r="Y162" s="235"/>
      <c r="Z162" s="235"/>
      <c r="AA162" s="235"/>
      <c r="AB162" s="235"/>
      <c r="AC162" s="235"/>
      <c r="AD162" s="235"/>
    </row>
    <row r="163" s="208" customFormat="1" ht="19.5" hidden="1" spans="1:30">
      <c r="A163" s="83" t="s">
        <v>142</v>
      </c>
      <c r="B163" s="84" t="s">
        <v>282</v>
      </c>
      <c r="C163" s="86">
        <f t="shared" ref="C163:T163" si="65">C164</f>
        <v>0</v>
      </c>
      <c r="D163" s="86">
        <f t="shared" si="65"/>
        <v>0</v>
      </c>
      <c r="E163" s="86">
        <f t="shared" si="65"/>
        <v>0</v>
      </c>
      <c r="F163" s="86">
        <f t="shared" si="65"/>
        <v>0</v>
      </c>
      <c r="G163" s="86">
        <f t="shared" si="65"/>
        <v>0</v>
      </c>
      <c r="H163" s="86">
        <f t="shared" si="65"/>
        <v>0</v>
      </c>
      <c r="I163" s="86">
        <f t="shared" si="65"/>
        <v>0</v>
      </c>
      <c r="J163" s="86">
        <f t="shared" si="65"/>
        <v>0</v>
      </c>
      <c r="K163" s="86">
        <f t="shared" si="65"/>
        <v>0</v>
      </c>
      <c r="L163" s="86">
        <f t="shared" si="65"/>
        <v>0</v>
      </c>
      <c r="M163" s="86">
        <f t="shared" si="65"/>
        <v>0</v>
      </c>
      <c r="N163" s="86">
        <f t="shared" si="65"/>
        <v>0</v>
      </c>
      <c r="O163" s="86">
        <f t="shared" si="65"/>
        <v>0</v>
      </c>
      <c r="P163" s="86"/>
      <c r="Q163" s="86">
        <f t="shared" si="65"/>
        <v>0</v>
      </c>
      <c r="R163" s="86">
        <f t="shared" si="65"/>
        <v>0</v>
      </c>
      <c r="S163" s="86">
        <f t="shared" si="65"/>
        <v>0</v>
      </c>
      <c r="T163" s="86">
        <f t="shared" si="65"/>
        <v>0</v>
      </c>
      <c r="U163" s="86"/>
      <c r="V163" s="303"/>
      <c r="W163" s="108"/>
      <c r="X163" s="235"/>
      <c r="Y163" s="235"/>
      <c r="Z163" s="235"/>
      <c r="AA163" s="235"/>
      <c r="AB163" s="235"/>
      <c r="AC163" s="235"/>
      <c r="AD163" s="235"/>
    </row>
    <row r="164" s="45" customFormat="1" ht="19.5" hidden="1" spans="1:30">
      <c r="A164" s="87"/>
      <c r="B164" s="123"/>
      <c r="C164" s="90">
        <f>D164+H164</f>
        <v>0</v>
      </c>
      <c r="D164" s="90">
        <f>E164+F164+G164</f>
        <v>0</v>
      </c>
      <c r="E164" s="90"/>
      <c r="F164" s="90"/>
      <c r="G164" s="90"/>
      <c r="H164" s="90">
        <f>I164+J164+K164</f>
        <v>0</v>
      </c>
      <c r="I164" s="90"/>
      <c r="J164" s="90"/>
      <c r="K164" s="90"/>
      <c r="L164" s="90">
        <f>M164+R164+S164+T164</f>
        <v>0</v>
      </c>
      <c r="M164" s="90">
        <f t="shared" ref="M164:M174" si="66">N164+O164+P164+Q164</f>
        <v>0</v>
      </c>
      <c r="N164" s="91"/>
      <c r="O164" s="91"/>
      <c r="P164" s="91"/>
      <c r="Q164" s="91"/>
      <c r="R164" s="91"/>
      <c r="S164" s="91"/>
      <c r="T164" s="91"/>
      <c r="U164" s="91"/>
      <c r="V164" s="305"/>
      <c r="W164" s="108" t="s">
        <v>283</v>
      </c>
      <c r="X164" s="288"/>
      <c r="Y164" s="106"/>
      <c r="Z164" s="106"/>
      <c r="AA164" s="106"/>
      <c r="AB164" s="106"/>
      <c r="AC164" s="106"/>
      <c r="AD164" s="106"/>
    </row>
    <row r="165" s="208" customFormat="1" ht="19.5" spans="1:30">
      <c r="A165" s="110">
        <v>26</v>
      </c>
      <c r="B165" s="84" t="s">
        <v>284</v>
      </c>
      <c r="C165" s="86">
        <f t="shared" ref="C165:T165" si="67">C166+C171</f>
        <v>0</v>
      </c>
      <c r="D165" s="86">
        <f t="shared" si="67"/>
        <v>0</v>
      </c>
      <c r="E165" s="86">
        <f t="shared" si="67"/>
        <v>0</v>
      </c>
      <c r="F165" s="86">
        <f t="shared" si="67"/>
        <v>0</v>
      </c>
      <c r="G165" s="86">
        <f t="shared" si="67"/>
        <v>0</v>
      </c>
      <c r="H165" s="86">
        <f t="shared" si="67"/>
        <v>0</v>
      </c>
      <c r="I165" s="86">
        <f t="shared" si="67"/>
        <v>0</v>
      </c>
      <c r="J165" s="86">
        <f t="shared" si="67"/>
        <v>0</v>
      </c>
      <c r="K165" s="86">
        <f t="shared" si="67"/>
        <v>0</v>
      </c>
      <c r="L165" s="86">
        <f t="shared" si="67"/>
        <v>1332725</v>
      </c>
      <c r="M165" s="86">
        <f t="shared" si="67"/>
        <v>0</v>
      </c>
      <c r="N165" s="86">
        <f t="shared" si="67"/>
        <v>0</v>
      </c>
      <c r="O165" s="86">
        <f t="shared" si="67"/>
        <v>0</v>
      </c>
      <c r="P165" s="86">
        <f t="shared" si="67"/>
        <v>0</v>
      </c>
      <c r="Q165" s="86">
        <f t="shared" si="67"/>
        <v>0</v>
      </c>
      <c r="R165" s="86">
        <f t="shared" si="67"/>
        <v>0</v>
      </c>
      <c r="S165" s="86">
        <f t="shared" si="67"/>
        <v>1332725</v>
      </c>
      <c r="T165" s="86">
        <f t="shared" si="67"/>
        <v>0</v>
      </c>
      <c r="U165" s="86"/>
      <c r="V165" s="303"/>
      <c r="W165" s="108"/>
      <c r="X165" s="235"/>
      <c r="Y165" s="235"/>
      <c r="Z165" s="235"/>
      <c r="AA165" s="235"/>
      <c r="AB165" s="235"/>
      <c r="AC165" s="235"/>
      <c r="AD165" s="235"/>
    </row>
    <row r="166" s="45" customFormat="1" ht="19.5" spans="1:30">
      <c r="A166" s="87"/>
      <c r="B166" s="123" t="s">
        <v>285</v>
      </c>
      <c r="C166" s="90">
        <f>C167+C168+C169+C170</f>
        <v>0</v>
      </c>
      <c r="D166" s="90">
        <f t="shared" ref="D166:T166" si="68">D167+D168+D169+D170</f>
        <v>0</v>
      </c>
      <c r="E166" s="90">
        <f t="shared" si="68"/>
        <v>0</v>
      </c>
      <c r="F166" s="90">
        <f t="shared" si="68"/>
        <v>0</v>
      </c>
      <c r="G166" s="90">
        <f t="shared" si="68"/>
        <v>0</v>
      </c>
      <c r="H166" s="90">
        <f t="shared" si="68"/>
        <v>0</v>
      </c>
      <c r="I166" s="90">
        <f t="shared" si="68"/>
        <v>0</v>
      </c>
      <c r="J166" s="90">
        <f t="shared" si="68"/>
        <v>0</v>
      </c>
      <c r="K166" s="90">
        <f t="shared" si="68"/>
        <v>0</v>
      </c>
      <c r="L166" s="90">
        <f t="shared" si="68"/>
        <v>1332725</v>
      </c>
      <c r="M166" s="90">
        <f t="shared" si="68"/>
        <v>0</v>
      </c>
      <c r="N166" s="90">
        <f t="shared" si="68"/>
        <v>0</v>
      </c>
      <c r="O166" s="90">
        <f t="shared" si="68"/>
        <v>0</v>
      </c>
      <c r="P166" s="90">
        <f t="shared" si="68"/>
        <v>0</v>
      </c>
      <c r="Q166" s="90">
        <f t="shared" si="68"/>
        <v>0</v>
      </c>
      <c r="R166" s="90">
        <f t="shared" si="68"/>
        <v>0</v>
      </c>
      <c r="S166" s="90">
        <f t="shared" si="68"/>
        <v>1332725</v>
      </c>
      <c r="T166" s="90">
        <f t="shared" si="68"/>
        <v>0</v>
      </c>
      <c r="U166" s="90"/>
      <c r="V166" s="305"/>
      <c r="W166" s="108"/>
      <c r="X166" s="254"/>
      <c r="Y166" s="106"/>
      <c r="Z166" s="106"/>
      <c r="AA166" s="106"/>
      <c r="AB166" s="106"/>
      <c r="AC166" s="106"/>
      <c r="AD166" s="106"/>
    </row>
    <row r="167" s="46" customFormat="1" ht="19.5" spans="1:30">
      <c r="A167" s="289"/>
      <c r="B167" s="311" t="s">
        <v>286</v>
      </c>
      <c r="C167" s="299">
        <f>D167+H167</f>
        <v>0</v>
      </c>
      <c r="D167" s="299">
        <f>E167+F167+G167</f>
        <v>0</v>
      </c>
      <c r="E167" s="299"/>
      <c r="F167" s="299"/>
      <c r="G167" s="299"/>
      <c r="H167" s="299">
        <f>I167+J167+K167</f>
        <v>0</v>
      </c>
      <c r="I167" s="299"/>
      <c r="J167" s="299"/>
      <c r="K167" s="299"/>
      <c r="L167" s="299">
        <f>M167+R167+S167+T167</f>
        <v>1173600</v>
      </c>
      <c r="M167" s="299">
        <f t="shared" si="66"/>
        <v>0</v>
      </c>
      <c r="N167" s="299"/>
      <c r="O167" s="299"/>
      <c r="P167" s="299"/>
      <c r="Q167" s="299"/>
      <c r="R167" s="299"/>
      <c r="S167" s="299">
        <v>1173600</v>
      </c>
      <c r="T167" s="299"/>
      <c r="U167" s="291"/>
      <c r="V167" s="305"/>
      <c r="W167" s="108"/>
      <c r="X167" s="254"/>
      <c r="Y167" s="106"/>
      <c r="Z167" s="106"/>
      <c r="AA167" s="106"/>
      <c r="AB167" s="106"/>
      <c r="AC167" s="106"/>
      <c r="AD167" s="106"/>
    </row>
    <row r="168" s="46" customFormat="1" ht="19.5" spans="1:30">
      <c r="A168" s="289"/>
      <c r="B168" s="311" t="s">
        <v>287</v>
      </c>
      <c r="C168" s="299">
        <f>D168+H168</f>
        <v>0</v>
      </c>
      <c r="D168" s="299">
        <f>E168+F168+G168</f>
        <v>0</v>
      </c>
      <c r="E168" s="299"/>
      <c r="F168" s="299"/>
      <c r="G168" s="299"/>
      <c r="H168" s="299">
        <f>I168+J168+K168</f>
        <v>0</v>
      </c>
      <c r="I168" s="299"/>
      <c r="J168" s="299"/>
      <c r="K168" s="299"/>
      <c r="L168" s="299">
        <f>M168+R168+S168+T168</f>
        <v>27125</v>
      </c>
      <c r="M168" s="299">
        <f t="shared" si="66"/>
        <v>0</v>
      </c>
      <c r="N168" s="299"/>
      <c r="O168" s="299"/>
      <c r="P168" s="299"/>
      <c r="Q168" s="299"/>
      <c r="R168" s="299"/>
      <c r="S168" s="299">
        <v>27125</v>
      </c>
      <c r="T168" s="299"/>
      <c r="U168" s="291"/>
      <c r="V168" s="305"/>
      <c r="W168" s="108"/>
      <c r="X168" s="254"/>
      <c r="Y168" s="106"/>
      <c r="Z168" s="106"/>
      <c r="AA168" s="106"/>
      <c r="AB168" s="106"/>
      <c r="AC168" s="106"/>
      <c r="AD168" s="106"/>
    </row>
    <row r="169" s="46" customFormat="1" ht="19.5" spans="1:30">
      <c r="A169" s="289"/>
      <c r="B169" s="311" t="s">
        <v>288</v>
      </c>
      <c r="C169" s="299">
        <f t="shared" ref="C169:C174" si="69">D169+H169</f>
        <v>0</v>
      </c>
      <c r="D169" s="299">
        <f t="shared" ref="D169:D174" si="70">E169+F169+G169</f>
        <v>0</v>
      </c>
      <c r="E169" s="299"/>
      <c r="F169" s="299"/>
      <c r="G169" s="299"/>
      <c r="H169" s="299">
        <f t="shared" ref="H169:H174" si="71">I169+J169+K169</f>
        <v>0</v>
      </c>
      <c r="I169" s="299"/>
      <c r="J169" s="299"/>
      <c r="K169" s="299"/>
      <c r="L169" s="299">
        <f t="shared" ref="L169:L174" si="72">M169+R169+S169+T169</f>
        <v>90000</v>
      </c>
      <c r="M169" s="299">
        <f t="shared" si="66"/>
        <v>0</v>
      </c>
      <c r="N169" s="291"/>
      <c r="O169" s="291"/>
      <c r="P169" s="291"/>
      <c r="Q169" s="291"/>
      <c r="R169" s="291"/>
      <c r="S169" s="291">
        <v>90000</v>
      </c>
      <c r="T169" s="291"/>
      <c r="U169" s="291"/>
      <c r="V169" s="305"/>
      <c r="W169" s="108"/>
      <c r="X169" s="254"/>
      <c r="Y169" s="106"/>
      <c r="Z169" s="106"/>
      <c r="AA169" s="106"/>
      <c r="AB169" s="106"/>
      <c r="AC169" s="106"/>
      <c r="AD169" s="106"/>
    </row>
    <row r="170" s="46" customFormat="1" ht="19.5" spans="1:30">
      <c r="A170" s="289"/>
      <c r="B170" s="311" t="s">
        <v>289</v>
      </c>
      <c r="C170" s="299">
        <f t="shared" si="69"/>
        <v>0</v>
      </c>
      <c r="D170" s="299">
        <f t="shared" si="70"/>
        <v>0</v>
      </c>
      <c r="E170" s="299"/>
      <c r="F170" s="299"/>
      <c r="G170" s="299"/>
      <c r="H170" s="299">
        <f t="shared" si="71"/>
        <v>0</v>
      </c>
      <c r="I170" s="299"/>
      <c r="J170" s="299"/>
      <c r="K170" s="299"/>
      <c r="L170" s="299">
        <f t="shared" si="72"/>
        <v>42000</v>
      </c>
      <c r="M170" s="299">
        <f t="shared" si="66"/>
        <v>0</v>
      </c>
      <c r="N170" s="291"/>
      <c r="O170" s="291"/>
      <c r="P170" s="291"/>
      <c r="Q170" s="291"/>
      <c r="R170" s="291"/>
      <c r="S170" s="291">
        <v>42000</v>
      </c>
      <c r="T170" s="291"/>
      <c r="U170" s="291"/>
      <c r="V170" s="305"/>
      <c r="W170" s="108"/>
      <c r="X170" s="254"/>
      <c r="Y170" s="106"/>
      <c r="Z170" s="106"/>
      <c r="AA170" s="106"/>
      <c r="AB170" s="106"/>
      <c r="AC170" s="106"/>
      <c r="AD170" s="106"/>
    </row>
    <row r="171" s="242" customFormat="1" ht="24" hidden="1" spans="1:24">
      <c r="A171" s="87"/>
      <c r="B171" s="134" t="s">
        <v>290</v>
      </c>
      <c r="C171" s="90">
        <f t="shared" si="69"/>
        <v>0</v>
      </c>
      <c r="D171" s="90">
        <f t="shared" si="70"/>
        <v>0</v>
      </c>
      <c r="E171" s="90"/>
      <c r="F171" s="90"/>
      <c r="G171" s="90"/>
      <c r="H171" s="90">
        <f t="shared" si="71"/>
        <v>0</v>
      </c>
      <c r="I171" s="90"/>
      <c r="J171" s="90"/>
      <c r="K171" s="90"/>
      <c r="L171" s="90">
        <f t="shared" si="72"/>
        <v>0</v>
      </c>
      <c r="M171" s="90">
        <f t="shared" si="66"/>
        <v>0</v>
      </c>
      <c r="N171" s="90"/>
      <c r="O171" s="90"/>
      <c r="P171" s="90"/>
      <c r="Q171" s="90"/>
      <c r="R171" s="90"/>
      <c r="S171" s="90"/>
      <c r="T171" s="90"/>
      <c r="U171" s="90"/>
      <c r="V171" s="305"/>
      <c r="W171" s="108"/>
      <c r="X171" s="254"/>
    </row>
    <row r="172" s="242" customFormat="1" ht="19.5" hidden="1" spans="1:24">
      <c r="A172" s="110">
        <v>27</v>
      </c>
      <c r="B172" s="84" t="s">
        <v>291</v>
      </c>
      <c r="C172" s="86">
        <f t="shared" si="69"/>
        <v>0</v>
      </c>
      <c r="D172" s="86">
        <f t="shared" si="70"/>
        <v>0</v>
      </c>
      <c r="E172" s="86"/>
      <c r="F172" s="86"/>
      <c r="G172" s="86"/>
      <c r="H172" s="86">
        <f t="shared" si="71"/>
        <v>0</v>
      </c>
      <c r="I172" s="86"/>
      <c r="J172" s="86"/>
      <c r="K172" s="86"/>
      <c r="L172" s="318">
        <f t="shared" si="72"/>
        <v>0</v>
      </c>
      <c r="M172" s="86">
        <f t="shared" si="66"/>
        <v>0</v>
      </c>
      <c r="N172" s="277"/>
      <c r="O172" s="277"/>
      <c r="P172" s="277"/>
      <c r="Q172" s="277"/>
      <c r="R172" s="277"/>
      <c r="S172" s="318"/>
      <c r="T172" s="277"/>
      <c r="U172" s="277"/>
      <c r="V172" s="305"/>
      <c r="W172" s="108"/>
      <c r="X172" s="254"/>
    </row>
    <row r="173" s="242" customFormat="1" ht="19.5" hidden="1" spans="1:24">
      <c r="A173" s="110" t="s">
        <v>146</v>
      </c>
      <c r="B173" s="84" t="s">
        <v>292</v>
      </c>
      <c r="C173" s="86">
        <f t="shared" si="69"/>
        <v>0</v>
      </c>
      <c r="D173" s="86">
        <f t="shared" si="70"/>
        <v>0</v>
      </c>
      <c r="E173" s="86"/>
      <c r="F173" s="86"/>
      <c r="G173" s="86"/>
      <c r="H173" s="86">
        <f t="shared" si="71"/>
        <v>0</v>
      </c>
      <c r="I173" s="86"/>
      <c r="J173" s="86"/>
      <c r="K173" s="86"/>
      <c r="L173" s="318">
        <f t="shared" si="72"/>
        <v>0</v>
      </c>
      <c r="M173" s="86">
        <f t="shared" si="66"/>
        <v>0</v>
      </c>
      <c r="N173" s="277"/>
      <c r="O173" s="277"/>
      <c r="P173" s="277"/>
      <c r="Q173" s="277"/>
      <c r="R173" s="277"/>
      <c r="S173" s="318"/>
      <c r="T173" s="277"/>
      <c r="U173" s="277"/>
      <c r="V173" s="305"/>
      <c r="W173" s="108"/>
      <c r="X173" s="254"/>
    </row>
    <row r="174" s="242" customFormat="1" ht="19.5" hidden="1" spans="1:24">
      <c r="A174" s="110" t="s">
        <v>293</v>
      </c>
      <c r="B174" s="84" t="s">
        <v>294</v>
      </c>
      <c r="C174" s="86">
        <f t="shared" si="69"/>
        <v>0</v>
      </c>
      <c r="D174" s="86">
        <f t="shared" si="70"/>
        <v>0</v>
      </c>
      <c r="E174" s="86"/>
      <c r="F174" s="86"/>
      <c r="G174" s="86"/>
      <c r="H174" s="86">
        <f t="shared" si="71"/>
        <v>0</v>
      </c>
      <c r="I174" s="86"/>
      <c r="J174" s="86"/>
      <c r="K174" s="86"/>
      <c r="L174" s="318">
        <f t="shared" si="72"/>
        <v>0</v>
      </c>
      <c r="M174" s="86">
        <f t="shared" si="66"/>
        <v>0</v>
      </c>
      <c r="N174" s="277"/>
      <c r="O174" s="277"/>
      <c r="P174" s="277"/>
      <c r="Q174" s="277"/>
      <c r="R174" s="277"/>
      <c r="S174" s="318"/>
      <c r="T174" s="277"/>
      <c r="U174" s="277"/>
      <c r="V174" s="305"/>
      <c r="W174" s="108"/>
      <c r="X174" s="254"/>
    </row>
    <row r="175" s="208" customFormat="1" ht="19.5" spans="1:30">
      <c r="A175" s="83" t="s">
        <v>164</v>
      </c>
      <c r="B175" s="84" t="s">
        <v>295</v>
      </c>
      <c r="C175" s="86">
        <f t="shared" ref="C175:T175" si="73">C176+C225+C237</f>
        <v>3</v>
      </c>
      <c r="D175" s="86">
        <f t="shared" si="73"/>
        <v>0</v>
      </c>
      <c r="E175" s="86">
        <f t="shared" si="73"/>
        <v>0</v>
      </c>
      <c r="F175" s="86">
        <f t="shared" si="73"/>
        <v>0</v>
      </c>
      <c r="G175" s="86">
        <f t="shared" si="73"/>
        <v>0</v>
      </c>
      <c r="H175" s="86">
        <f t="shared" si="73"/>
        <v>3</v>
      </c>
      <c r="I175" s="86">
        <f t="shared" si="73"/>
        <v>3</v>
      </c>
      <c r="J175" s="86">
        <f t="shared" si="73"/>
        <v>0</v>
      </c>
      <c r="K175" s="86">
        <f t="shared" si="73"/>
        <v>0</v>
      </c>
      <c r="L175" s="86">
        <f>L176</f>
        <v>259002</v>
      </c>
      <c r="M175" s="86">
        <f t="shared" ref="M175:S175" si="74">M176</f>
        <v>216702</v>
      </c>
      <c r="N175" s="86">
        <f t="shared" si="74"/>
        <v>204174</v>
      </c>
      <c r="O175" s="86">
        <f t="shared" si="74"/>
        <v>2088</v>
      </c>
      <c r="P175" s="86">
        <f t="shared" si="74"/>
        <v>0</v>
      </c>
      <c r="Q175" s="86">
        <f t="shared" si="74"/>
        <v>10440</v>
      </c>
      <c r="R175" s="86">
        <f t="shared" si="74"/>
        <v>42300</v>
      </c>
      <c r="S175" s="86">
        <f t="shared" si="74"/>
        <v>0</v>
      </c>
      <c r="T175" s="86">
        <f t="shared" si="73"/>
        <v>0</v>
      </c>
      <c r="U175" s="86"/>
      <c r="V175" s="303"/>
      <c r="W175" s="108"/>
      <c r="X175" s="235"/>
      <c r="Y175" s="235"/>
      <c r="Z175" s="235"/>
      <c r="AA175" s="235"/>
      <c r="AB175" s="235"/>
      <c r="AC175" s="235"/>
      <c r="AD175" s="235"/>
    </row>
    <row r="176" s="208" customFormat="1" ht="19.5" spans="1:30">
      <c r="A176" s="93"/>
      <c r="B176" s="99" t="s">
        <v>296</v>
      </c>
      <c r="C176" s="90">
        <f>D176+H176</f>
        <v>3</v>
      </c>
      <c r="D176" s="90">
        <f>E176+F176+G176</f>
        <v>0</v>
      </c>
      <c r="E176" s="90"/>
      <c r="F176" s="90"/>
      <c r="G176" s="90"/>
      <c r="H176" s="90">
        <f>I176+J176+K176</f>
        <v>3</v>
      </c>
      <c r="I176" s="90">
        <v>3</v>
      </c>
      <c r="J176" s="90"/>
      <c r="K176" s="90"/>
      <c r="L176" s="90">
        <f>M176+R176+S176+T176</f>
        <v>259002</v>
      </c>
      <c r="M176" s="90">
        <f>N176+O176+P176+Q176</f>
        <v>216702</v>
      </c>
      <c r="N176" s="90">
        <v>204174</v>
      </c>
      <c r="O176" s="90">
        <v>2088</v>
      </c>
      <c r="P176" s="90"/>
      <c r="Q176" s="90">
        <v>10440</v>
      </c>
      <c r="R176" s="90">
        <v>42300</v>
      </c>
      <c r="S176" s="90"/>
      <c r="T176" s="90"/>
      <c r="U176" s="90"/>
      <c r="V176" s="303"/>
      <c r="W176" s="108"/>
      <c r="X176" s="235"/>
      <c r="Y176" s="235"/>
      <c r="Z176" s="235"/>
      <c r="AA176" s="235"/>
      <c r="AB176" s="235"/>
      <c r="AC176" s="235"/>
      <c r="AD176" s="235"/>
    </row>
    <row r="177" s="208" customFormat="1" ht="19.5" spans="1:30">
      <c r="A177" s="83"/>
      <c r="B177" s="132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131"/>
      <c r="U177" s="131"/>
      <c r="V177" s="303"/>
      <c r="W177" s="108"/>
      <c r="X177" s="235"/>
      <c r="Y177" s="235"/>
      <c r="Z177" s="235"/>
      <c r="AA177" s="235"/>
      <c r="AB177" s="235"/>
      <c r="AC177" s="235"/>
      <c r="AD177" s="235"/>
    </row>
    <row r="178" s="205" customFormat="1" ht="19.5" spans="1:30">
      <c r="A178" s="79" t="s">
        <v>297</v>
      </c>
      <c r="B178" s="80" t="s">
        <v>298</v>
      </c>
      <c r="C178" s="82">
        <f t="shared" ref="C178:T178" si="75">C179+C180+C181+C183+C184+C185+C186+C249+C252+C254+C255+C256+C257</f>
        <v>0</v>
      </c>
      <c r="D178" s="82">
        <f t="shared" si="75"/>
        <v>0</v>
      </c>
      <c r="E178" s="82">
        <f t="shared" si="75"/>
        <v>0</v>
      </c>
      <c r="F178" s="82">
        <f t="shared" si="75"/>
        <v>0</v>
      </c>
      <c r="G178" s="82">
        <f t="shared" si="75"/>
        <v>0</v>
      </c>
      <c r="H178" s="82">
        <f t="shared" si="75"/>
        <v>0</v>
      </c>
      <c r="I178" s="82">
        <f t="shared" si="75"/>
        <v>0</v>
      </c>
      <c r="J178" s="82">
        <f t="shared" si="75"/>
        <v>0</v>
      </c>
      <c r="K178" s="82">
        <f t="shared" si="75"/>
        <v>0</v>
      </c>
      <c r="L178" s="82">
        <f t="shared" si="75"/>
        <v>5201756</v>
      </c>
      <c r="M178" s="82">
        <f t="shared" si="75"/>
        <v>2293116</v>
      </c>
      <c r="N178" s="82">
        <f t="shared" si="75"/>
        <v>0</v>
      </c>
      <c r="O178" s="82">
        <f t="shared" si="75"/>
        <v>2293116</v>
      </c>
      <c r="P178" s="82">
        <f t="shared" si="75"/>
        <v>0</v>
      </c>
      <c r="Q178" s="82">
        <f t="shared" si="75"/>
        <v>0</v>
      </c>
      <c r="R178" s="82">
        <f t="shared" si="75"/>
        <v>0</v>
      </c>
      <c r="S178" s="82">
        <f t="shared" si="75"/>
        <v>2908640</v>
      </c>
      <c r="T178" s="82">
        <f t="shared" si="75"/>
        <v>0</v>
      </c>
      <c r="U178" s="82"/>
      <c r="V178" s="285"/>
      <c r="W178" s="108"/>
      <c r="X178" s="225"/>
      <c r="Y178" s="225"/>
      <c r="Z178" s="225"/>
      <c r="AA178" s="225"/>
      <c r="AB178" s="225"/>
      <c r="AC178" s="225"/>
      <c r="AD178" s="225"/>
    </row>
    <row r="179" s="206" customFormat="1" ht="19.5" hidden="1" spans="1:30">
      <c r="A179" s="83" t="s">
        <v>110</v>
      </c>
      <c r="B179" s="84" t="s">
        <v>299</v>
      </c>
      <c r="C179" s="86">
        <f>D179+H179</f>
        <v>0</v>
      </c>
      <c r="D179" s="86">
        <f>E179+F179+G179</f>
        <v>0</v>
      </c>
      <c r="E179" s="86"/>
      <c r="F179" s="86"/>
      <c r="G179" s="86"/>
      <c r="H179" s="86">
        <f>I179+J179+K179</f>
        <v>0</v>
      </c>
      <c r="I179" s="86"/>
      <c r="J179" s="86"/>
      <c r="K179" s="86"/>
      <c r="L179" s="86">
        <f>M179+R179+S179+T179</f>
        <v>0</v>
      </c>
      <c r="M179" s="86">
        <f>N179+O179+P179+Q179</f>
        <v>0</v>
      </c>
      <c r="N179" s="86"/>
      <c r="O179" s="86"/>
      <c r="P179" s="86"/>
      <c r="Q179" s="86"/>
      <c r="R179" s="86"/>
      <c r="S179" s="86"/>
      <c r="T179" s="286"/>
      <c r="U179" s="286"/>
      <c r="V179" s="285"/>
      <c r="W179" s="108"/>
      <c r="X179" s="225"/>
      <c r="Y179" s="225"/>
      <c r="Z179" s="225"/>
      <c r="AA179" s="225"/>
      <c r="AB179" s="225"/>
      <c r="AC179" s="225"/>
      <c r="AD179" s="225"/>
    </row>
    <row r="180" s="206" customFormat="1" ht="19.5" hidden="1" spans="1:30">
      <c r="A180" s="83" t="s">
        <v>112</v>
      </c>
      <c r="B180" s="84" t="s">
        <v>300</v>
      </c>
      <c r="C180" s="86">
        <f>D180+H180</f>
        <v>0</v>
      </c>
      <c r="D180" s="86">
        <f>E180+F180+G180</f>
        <v>0</v>
      </c>
      <c r="E180" s="86"/>
      <c r="F180" s="86"/>
      <c r="G180" s="86"/>
      <c r="H180" s="86">
        <f>I180+J180+K180</f>
        <v>0</v>
      </c>
      <c r="I180" s="86"/>
      <c r="J180" s="86"/>
      <c r="K180" s="86"/>
      <c r="L180" s="86">
        <f>M180+R180+S180+T180</f>
        <v>0</v>
      </c>
      <c r="M180" s="86">
        <f>N180+O180+P180+Q180</f>
        <v>0</v>
      </c>
      <c r="N180" s="86"/>
      <c r="O180" s="86"/>
      <c r="P180" s="86"/>
      <c r="Q180" s="86"/>
      <c r="R180" s="86"/>
      <c r="S180" s="86"/>
      <c r="T180" s="286"/>
      <c r="U180" s="286"/>
      <c r="V180" s="285"/>
      <c r="W180" s="108"/>
      <c r="X180" s="225"/>
      <c r="Y180" s="225"/>
      <c r="Z180" s="225"/>
      <c r="AA180" s="225"/>
      <c r="AB180" s="225"/>
      <c r="AC180" s="225"/>
      <c r="AD180" s="225"/>
    </row>
    <row r="181" s="206" customFormat="1" ht="19.5" spans="1:30">
      <c r="A181" s="83" t="s">
        <v>114</v>
      </c>
      <c r="B181" s="84" t="s">
        <v>301</v>
      </c>
      <c r="C181" s="86">
        <f>C182</f>
        <v>0</v>
      </c>
      <c r="D181" s="86">
        <f t="shared" ref="D181:T181" si="76">D182</f>
        <v>0</v>
      </c>
      <c r="E181" s="86">
        <f t="shared" si="76"/>
        <v>0</v>
      </c>
      <c r="F181" s="86">
        <f t="shared" si="76"/>
        <v>0</v>
      </c>
      <c r="G181" s="86">
        <f t="shared" si="76"/>
        <v>0</v>
      </c>
      <c r="H181" s="86">
        <f t="shared" si="76"/>
        <v>0</v>
      </c>
      <c r="I181" s="86">
        <f t="shared" si="76"/>
        <v>0</v>
      </c>
      <c r="J181" s="86">
        <f t="shared" si="76"/>
        <v>0</v>
      </c>
      <c r="K181" s="86">
        <f t="shared" si="76"/>
        <v>0</v>
      </c>
      <c r="L181" s="86">
        <f t="shared" si="76"/>
        <v>29040</v>
      </c>
      <c r="M181" s="86">
        <f t="shared" si="76"/>
        <v>0</v>
      </c>
      <c r="N181" s="86">
        <f t="shared" si="76"/>
        <v>0</v>
      </c>
      <c r="O181" s="86">
        <f t="shared" si="76"/>
        <v>0</v>
      </c>
      <c r="P181" s="86">
        <f t="shared" si="76"/>
        <v>0</v>
      </c>
      <c r="Q181" s="86">
        <f t="shared" si="76"/>
        <v>0</v>
      </c>
      <c r="R181" s="86">
        <f t="shared" si="76"/>
        <v>0</v>
      </c>
      <c r="S181" s="86">
        <f t="shared" si="76"/>
        <v>29040</v>
      </c>
      <c r="T181" s="86">
        <f t="shared" si="76"/>
        <v>0</v>
      </c>
      <c r="U181" s="86"/>
      <c r="V181" s="285"/>
      <c r="W181" s="108"/>
      <c r="X181" s="225"/>
      <c r="Y181" s="225"/>
      <c r="Z181" s="225"/>
      <c r="AA181" s="225"/>
      <c r="AB181" s="225"/>
      <c r="AC181" s="225"/>
      <c r="AD181" s="225"/>
    </row>
    <row r="182" s="206" customFormat="1" ht="19.5" spans="1:30">
      <c r="A182" s="93"/>
      <c r="B182" s="123" t="s">
        <v>302</v>
      </c>
      <c r="C182" s="90">
        <f>D182+H182</f>
        <v>0</v>
      </c>
      <c r="D182" s="90">
        <f>E182+F182+G182</f>
        <v>0</v>
      </c>
      <c r="E182" s="90"/>
      <c r="F182" s="90"/>
      <c r="G182" s="90"/>
      <c r="H182" s="90">
        <f>I182+J182+K182</f>
        <v>0</v>
      </c>
      <c r="I182" s="90"/>
      <c r="J182" s="90"/>
      <c r="K182" s="90"/>
      <c r="L182" s="90">
        <f>M182+R182+S182+T182</f>
        <v>29040</v>
      </c>
      <c r="M182" s="90">
        <f t="shared" ref="M182:M200" si="77">N182+O182+P182+Q182</f>
        <v>0</v>
      </c>
      <c r="N182" s="90"/>
      <c r="O182" s="90"/>
      <c r="P182" s="90"/>
      <c r="Q182" s="90"/>
      <c r="R182" s="90"/>
      <c r="S182" s="90">
        <v>29040</v>
      </c>
      <c r="T182" s="90"/>
      <c r="U182" s="90"/>
      <c r="V182" s="285"/>
      <c r="W182" s="108"/>
      <c r="X182" s="225"/>
      <c r="Y182" s="225"/>
      <c r="Z182" s="225"/>
      <c r="AA182" s="225"/>
      <c r="AB182" s="225"/>
      <c r="AC182" s="225"/>
      <c r="AD182" s="225"/>
    </row>
    <row r="183" s="206" customFormat="1" ht="19.5" hidden="1" spans="1:30">
      <c r="A183" s="83" t="s">
        <v>119</v>
      </c>
      <c r="B183" s="84" t="s">
        <v>303</v>
      </c>
      <c r="C183" s="86">
        <f>D183+H183</f>
        <v>0</v>
      </c>
      <c r="D183" s="86">
        <f>E183+F183+G183</f>
        <v>0</v>
      </c>
      <c r="E183" s="86"/>
      <c r="F183" s="86"/>
      <c r="G183" s="86"/>
      <c r="H183" s="86">
        <f>I183+J183+K183</f>
        <v>0</v>
      </c>
      <c r="I183" s="86"/>
      <c r="J183" s="86"/>
      <c r="K183" s="86"/>
      <c r="L183" s="86">
        <f>M183+R183+S183+T183</f>
        <v>0</v>
      </c>
      <c r="M183" s="86">
        <f t="shared" si="77"/>
        <v>0</v>
      </c>
      <c r="N183" s="86"/>
      <c r="O183" s="86"/>
      <c r="P183" s="86"/>
      <c r="Q183" s="86"/>
      <c r="R183" s="86"/>
      <c r="S183" s="86"/>
      <c r="T183" s="286"/>
      <c r="U183" s="286"/>
      <c r="V183" s="285"/>
      <c r="W183" s="108"/>
      <c r="X183" s="225"/>
      <c r="Y183" s="225"/>
      <c r="Z183" s="225"/>
      <c r="AA183" s="225"/>
      <c r="AB183" s="225"/>
      <c r="AC183" s="225"/>
      <c r="AD183" s="225"/>
    </row>
    <row r="184" s="206" customFormat="1" ht="19.5" hidden="1" spans="1:30">
      <c r="A184" s="83" t="s">
        <v>123</v>
      </c>
      <c r="B184" s="84" t="s">
        <v>304</v>
      </c>
      <c r="C184" s="86">
        <f>D184+H184</f>
        <v>0</v>
      </c>
      <c r="D184" s="86">
        <f>E184+F184+G184</f>
        <v>0</v>
      </c>
      <c r="E184" s="86"/>
      <c r="F184" s="86"/>
      <c r="G184" s="86"/>
      <c r="H184" s="86">
        <f>I184+J184+K184</f>
        <v>0</v>
      </c>
      <c r="I184" s="86"/>
      <c r="J184" s="86"/>
      <c r="K184" s="86"/>
      <c r="L184" s="86">
        <f>M184+R184+S184+T184</f>
        <v>0</v>
      </c>
      <c r="M184" s="86">
        <f t="shared" si="77"/>
        <v>0</v>
      </c>
      <c r="N184" s="86"/>
      <c r="O184" s="86"/>
      <c r="P184" s="86"/>
      <c r="Q184" s="86"/>
      <c r="R184" s="86"/>
      <c r="S184" s="86"/>
      <c r="T184" s="286"/>
      <c r="U184" s="286"/>
      <c r="V184" s="285"/>
      <c r="W184" s="108"/>
      <c r="X184" s="225"/>
      <c r="Y184" s="225"/>
      <c r="Z184" s="225"/>
      <c r="AA184" s="225"/>
      <c r="AB184" s="225"/>
      <c r="AC184" s="225"/>
      <c r="AD184" s="225"/>
    </row>
    <row r="185" s="206" customFormat="1" ht="19.5" hidden="1" spans="1:30">
      <c r="A185" s="83" t="s">
        <v>126</v>
      </c>
      <c r="B185" s="84" t="s">
        <v>305</v>
      </c>
      <c r="C185" s="86">
        <f>D185+H185</f>
        <v>0</v>
      </c>
      <c r="D185" s="86">
        <f>E185+F185+G185</f>
        <v>0</v>
      </c>
      <c r="E185" s="86"/>
      <c r="F185" s="86"/>
      <c r="G185" s="86"/>
      <c r="H185" s="86">
        <f>I185+J185+K185</f>
        <v>0</v>
      </c>
      <c r="I185" s="86"/>
      <c r="J185" s="86"/>
      <c r="K185" s="86"/>
      <c r="L185" s="86">
        <f>M185+R185+S185+T185</f>
        <v>0</v>
      </c>
      <c r="M185" s="86">
        <f t="shared" si="77"/>
        <v>0</v>
      </c>
      <c r="N185" s="86"/>
      <c r="O185" s="86"/>
      <c r="P185" s="86"/>
      <c r="Q185" s="86"/>
      <c r="R185" s="86"/>
      <c r="S185" s="86"/>
      <c r="T185" s="86"/>
      <c r="U185" s="86"/>
      <c r="V185" s="285"/>
      <c r="W185" s="108"/>
      <c r="X185" s="225"/>
      <c r="Y185" s="225"/>
      <c r="Z185" s="225"/>
      <c r="AA185" s="225"/>
      <c r="AB185" s="225"/>
      <c r="AC185" s="225"/>
      <c r="AD185" s="225"/>
    </row>
    <row r="186" s="206" customFormat="1" ht="19.5" spans="1:30">
      <c r="A186" s="83" t="s">
        <v>134</v>
      </c>
      <c r="B186" s="84" t="s">
        <v>306</v>
      </c>
      <c r="C186" s="86">
        <f>C187+C206</f>
        <v>0</v>
      </c>
      <c r="D186" s="86">
        <f t="shared" ref="D186:K186" si="78">D187+D206</f>
        <v>0</v>
      </c>
      <c r="E186" s="86">
        <f t="shared" si="78"/>
        <v>0</v>
      </c>
      <c r="F186" s="86">
        <f t="shared" si="78"/>
        <v>0</v>
      </c>
      <c r="G186" s="86">
        <f t="shared" si="78"/>
        <v>0</v>
      </c>
      <c r="H186" s="86">
        <f t="shared" si="78"/>
        <v>0</v>
      </c>
      <c r="I186" s="86">
        <f t="shared" si="78"/>
        <v>0</v>
      </c>
      <c r="J186" s="86">
        <f t="shared" si="78"/>
        <v>0</v>
      </c>
      <c r="K186" s="86">
        <f t="shared" si="78"/>
        <v>0</v>
      </c>
      <c r="L186" s="86">
        <f>L187+L206+L225+L237</f>
        <v>2978556</v>
      </c>
      <c r="M186" s="86">
        <f t="shared" ref="M186:T186" si="79">M187+M206+M225+M237</f>
        <v>2293116</v>
      </c>
      <c r="N186" s="86">
        <f t="shared" si="79"/>
        <v>0</v>
      </c>
      <c r="O186" s="86">
        <f t="shared" si="79"/>
        <v>2293116</v>
      </c>
      <c r="P186" s="86">
        <f t="shared" si="79"/>
        <v>0</v>
      </c>
      <c r="Q186" s="86">
        <f t="shared" si="79"/>
        <v>0</v>
      </c>
      <c r="R186" s="86">
        <f t="shared" si="79"/>
        <v>0</v>
      </c>
      <c r="S186" s="86">
        <f t="shared" si="79"/>
        <v>685440</v>
      </c>
      <c r="T186" s="86">
        <f t="shared" si="79"/>
        <v>0</v>
      </c>
      <c r="U186" s="86"/>
      <c r="V186" s="285"/>
      <c r="W186" s="108"/>
      <c r="X186" s="225"/>
      <c r="Y186" s="225"/>
      <c r="Z186" s="225"/>
      <c r="AA186" s="225"/>
      <c r="AB186" s="225"/>
      <c r="AC186" s="225"/>
      <c r="AD186" s="225"/>
    </row>
    <row r="187" s="48" customFormat="1" ht="19.5" spans="1:29">
      <c r="A187" s="87"/>
      <c r="B187" s="312" t="s">
        <v>307</v>
      </c>
      <c r="C187" s="90">
        <f>C188+C201</f>
        <v>0</v>
      </c>
      <c r="D187" s="90">
        <f t="shared" ref="D187:T187" si="80">D201+D188</f>
        <v>0</v>
      </c>
      <c r="E187" s="90">
        <f t="shared" si="80"/>
        <v>0</v>
      </c>
      <c r="F187" s="90">
        <f t="shared" si="80"/>
        <v>0</v>
      </c>
      <c r="G187" s="90">
        <f t="shared" si="80"/>
        <v>0</v>
      </c>
      <c r="H187" s="90">
        <f t="shared" si="80"/>
        <v>0</v>
      </c>
      <c r="I187" s="90">
        <f t="shared" si="80"/>
        <v>0</v>
      </c>
      <c r="J187" s="90">
        <f t="shared" si="80"/>
        <v>0</v>
      </c>
      <c r="K187" s="90">
        <f t="shared" si="80"/>
        <v>0</v>
      </c>
      <c r="L187" s="90">
        <f t="shared" si="80"/>
        <v>1026888</v>
      </c>
      <c r="M187" s="90">
        <f t="shared" ref="M187:S187" si="81">M201+M188</f>
        <v>783708</v>
      </c>
      <c r="N187" s="90">
        <f t="shared" si="81"/>
        <v>0</v>
      </c>
      <c r="O187" s="90">
        <f t="shared" si="81"/>
        <v>783708</v>
      </c>
      <c r="P187" s="90">
        <f t="shared" si="81"/>
        <v>0</v>
      </c>
      <c r="Q187" s="90">
        <f t="shared" si="81"/>
        <v>0</v>
      </c>
      <c r="R187" s="90">
        <f t="shared" si="81"/>
        <v>0</v>
      </c>
      <c r="S187" s="90">
        <f t="shared" si="81"/>
        <v>243180</v>
      </c>
      <c r="T187" s="90">
        <f t="shared" si="80"/>
        <v>0</v>
      </c>
      <c r="U187" s="90"/>
      <c r="V187" s="321"/>
      <c r="W187" s="127"/>
      <c r="X187" s="126"/>
      <c r="Y187" s="126"/>
      <c r="Z187" s="126"/>
      <c r="AA187" s="126"/>
      <c r="AB187" s="126"/>
      <c r="AC187" s="126"/>
    </row>
    <row r="188" s="48" customFormat="1" ht="19.5" spans="1:29">
      <c r="A188" s="289"/>
      <c r="B188" s="313" t="s">
        <v>308</v>
      </c>
      <c r="C188" s="291">
        <f>SUM(C189:C200)</f>
        <v>0</v>
      </c>
      <c r="D188" s="291">
        <f t="shared" ref="D188:T188" si="82">SUM(D189:D200)</f>
        <v>0</v>
      </c>
      <c r="E188" s="291">
        <f t="shared" si="82"/>
        <v>0</v>
      </c>
      <c r="F188" s="291">
        <f t="shared" si="82"/>
        <v>0</v>
      </c>
      <c r="G188" s="291">
        <f t="shared" si="82"/>
        <v>0</v>
      </c>
      <c r="H188" s="291">
        <f t="shared" si="82"/>
        <v>0</v>
      </c>
      <c r="I188" s="291">
        <f t="shared" si="82"/>
        <v>0</v>
      </c>
      <c r="J188" s="291">
        <f t="shared" si="82"/>
        <v>0</v>
      </c>
      <c r="K188" s="291">
        <f t="shared" si="82"/>
        <v>0</v>
      </c>
      <c r="L188" s="291">
        <f t="shared" si="82"/>
        <v>783708</v>
      </c>
      <c r="M188" s="291">
        <f t="shared" si="82"/>
        <v>783708</v>
      </c>
      <c r="N188" s="291">
        <f t="shared" si="82"/>
        <v>0</v>
      </c>
      <c r="O188" s="291">
        <f t="shared" si="82"/>
        <v>783708</v>
      </c>
      <c r="P188" s="291">
        <f t="shared" si="82"/>
        <v>0</v>
      </c>
      <c r="Q188" s="291">
        <f t="shared" si="82"/>
        <v>0</v>
      </c>
      <c r="R188" s="291">
        <f t="shared" si="82"/>
        <v>0</v>
      </c>
      <c r="S188" s="291">
        <f t="shared" si="82"/>
        <v>0</v>
      </c>
      <c r="T188" s="291">
        <f t="shared" si="82"/>
        <v>0</v>
      </c>
      <c r="U188" s="291"/>
      <c r="V188" s="321"/>
      <c r="W188" s="127"/>
      <c r="X188" s="126"/>
      <c r="Y188" s="126"/>
      <c r="Z188" s="126"/>
      <c r="AA188" s="126"/>
      <c r="AB188" s="126"/>
      <c r="AC188" s="126"/>
    </row>
    <row r="189" s="235" customFormat="1" ht="19.5" spans="1:23">
      <c r="A189" s="314"/>
      <c r="B189" s="315" t="s">
        <v>116</v>
      </c>
      <c r="C189" s="316">
        <f t="shared" ref="C189:C200" si="83">D189+H189</f>
        <v>0</v>
      </c>
      <c r="D189" s="316">
        <f t="shared" ref="D189:D200" si="84">E189+F189+G189</f>
        <v>0</v>
      </c>
      <c r="E189" s="316"/>
      <c r="F189" s="316"/>
      <c r="G189" s="316"/>
      <c r="H189" s="316">
        <f t="shared" ref="H189:H200" si="85">I189+J189+K189</f>
        <v>0</v>
      </c>
      <c r="I189" s="316"/>
      <c r="J189" s="316"/>
      <c r="K189" s="316"/>
      <c r="L189" s="316">
        <f t="shared" ref="L189:L200" si="86">M189+R189+S189+T189</f>
        <v>220200</v>
      </c>
      <c r="M189" s="316">
        <f t="shared" si="77"/>
        <v>220200</v>
      </c>
      <c r="N189" s="316"/>
      <c r="O189" s="316">
        <v>220200</v>
      </c>
      <c r="P189" s="316"/>
      <c r="Q189" s="316"/>
      <c r="R189" s="316"/>
      <c r="S189" s="316"/>
      <c r="T189" s="322"/>
      <c r="U189" s="322"/>
      <c r="V189" s="303" t="s">
        <v>309</v>
      </c>
      <c r="W189" s="108" t="s">
        <v>310</v>
      </c>
    </row>
    <row r="190" s="126" customFormat="1" ht="19.5" spans="1:24">
      <c r="A190" s="317"/>
      <c r="B190" s="315" t="s">
        <v>125</v>
      </c>
      <c r="C190" s="316">
        <f t="shared" si="83"/>
        <v>0</v>
      </c>
      <c r="D190" s="316">
        <f t="shared" si="84"/>
        <v>0</v>
      </c>
      <c r="E190" s="316"/>
      <c r="F190" s="316"/>
      <c r="G190" s="316"/>
      <c r="H190" s="316">
        <f t="shared" si="85"/>
        <v>0</v>
      </c>
      <c r="I190" s="316"/>
      <c r="J190" s="316"/>
      <c r="K190" s="316"/>
      <c r="L190" s="316">
        <f t="shared" si="86"/>
        <v>17616</v>
      </c>
      <c r="M190" s="316">
        <f t="shared" si="77"/>
        <v>17616</v>
      </c>
      <c r="N190" s="316"/>
      <c r="O190" s="319">
        <v>17616</v>
      </c>
      <c r="P190" s="319"/>
      <c r="Q190" s="319"/>
      <c r="R190" s="319"/>
      <c r="S190" s="319"/>
      <c r="T190" s="319"/>
      <c r="U190" s="319"/>
      <c r="V190" s="303" t="s">
        <v>309</v>
      </c>
      <c r="W190" s="108" t="s">
        <v>310</v>
      </c>
      <c r="X190" s="323"/>
    </row>
    <row r="191" s="235" customFormat="1" ht="19.5" spans="1:23">
      <c r="A191" s="314"/>
      <c r="B191" s="315" t="s">
        <v>311</v>
      </c>
      <c r="C191" s="316">
        <f t="shared" si="83"/>
        <v>0</v>
      </c>
      <c r="D191" s="316">
        <f t="shared" si="84"/>
        <v>0</v>
      </c>
      <c r="E191" s="316"/>
      <c r="F191" s="316"/>
      <c r="G191" s="316"/>
      <c r="H191" s="316">
        <f t="shared" si="85"/>
        <v>0</v>
      </c>
      <c r="I191" s="316"/>
      <c r="J191" s="316"/>
      <c r="K191" s="316"/>
      <c r="L191" s="316">
        <f t="shared" si="86"/>
        <v>8808</v>
      </c>
      <c r="M191" s="316">
        <f t="shared" si="77"/>
        <v>8808</v>
      </c>
      <c r="N191" s="316"/>
      <c r="O191" s="316">
        <v>8808</v>
      </c>
      <c r="P191" s="316"/>
      <c r="Q191" s="316"/>
      <c r="R191" s="316"/>
      <c r="S191" s="316"/>
      <c r="T191" s="322"/>
      <c r="U191" s="322"/>
      <c r="V191" s="303" t="s">
        <v>309</v>
      </c>
      <c r="W191" s="108" t="s">
        <v>310</v>
      </c>
    </row>
    <row r="192" s="235" customFormat="1" ht="19.5" spans="1:23">
      <c r="A192" s="314"/>
      <c r="B192" s="315" t="s">
        <v>177</v>
      </c>
      <c r="C192" s="316">
        <f t="shared" si="83"/>
        <v>0</v>
      </c>
      <c r="D192" s="316">
        <f t="shared" si="84"/>
        <v>0</v>
      </c>
      <c r="E192" s="316"/>
      <c r="F192" s="316"/>
      <c r="G192" s="316"/>
      <c r="H192" s="316">
        <f t="shared" si="85"/>
        <v>0</v>
      </c>
      <c r="I192" s="316"/>
      <c r="J192" s="316"/>
      <c r="K192" s="316"/>
      <c r="L192" s="316">
        <f t="shared" si="86"/>
        <v>30828</v>
      </c>
      <c r="M192" s="316">
        <f t="shared" si="77"/>
        <v>30828</v>
      </c>
      <c r="N192" s="316"/>
      <c r="O192" s="316">
        <v>30828</v>
      </c>
      <c r="P192" s="316"/>
      <c r="Q192" s="316"/>
      <c r="R192" s="316"/>
      <c r="S192" s="316"/>
      <c r="T192" s="322"/>
      <c r="U192" s="322"/>
      <c r="V192" s="303" t="s">
        <v>309</v>
      </c>
      <c r="W192" s="108" t="s">
        <v>310</v>
      </c>
    </row>
    <row r="193" s="126" customFormat="1" ht="19.5" spans="1:24">
      <c r="A193" s="317"/>
      <c r="B193" s="315" t="s">
        <v>183</v>
      </c>
      <c r="C193" s="316">
        <f t="shared" si="83"/>
        <v>0</v>
      </c>
      <c r="D193" s="316">
        <f t="shared" si="84"/>
        <v>0</v>
      </c>
      <c r="E193" s="316"/>
      <c r="F193" s="316"/>
      <c r="G193" s="316"/>
      <c r="H193" s="316">
        <f t="shared" si="85"/>
        <v>0</v>
      </c>
      <c r="I193" s="316"/>
      <c r="J193" s="316"/>
      <c r="K193" s="316"/>
      <c r="L193" s="316">
        <f t="shared" si="86"/>
        <v>8808</v>
      </c>
      <c r="M193" s="316">
        <f t="shared" si="77"/>
        <v>8808</v>
      </c>
      <c r="N193" s="316"/>
      <c r="O193" s="319">
        <v>8808</v>
      </c>
      <c r="P193" s="319"/>
      <c r="Q193" s="319"/>
      <c r="R193" s="319"/>
      <c r="S193" s="319"/>
      <c r="T193" s="319"/>
      <c r="U193" s="319"/>
      <c r="V193" s="303" t="s">
        <v>309</v>
      </c>
      <c r="W193" s="108" t="s">
        <v>310</v>
      </c>
      <c r="X193" s="323"/>
    </row>
    <row r="194" s="126" customFormat="1" ht="19.5" spans="1:24">
      <c r="A194" s="317"/>
      <c r="B194" s="315" t="s">
        <v>312</v>
      </c>
      <c r="C194" s="316">
        <f t="shared" si="83"/>
        <v>0</v>
      </c>
      <c r="D194" s="316">
        <f t="shared" si="84"/>
        <v>0</v>
      </c>
      <c r="E194" s="316"/>
      <c r="F194" s="316"/>
      <c r="G194" s="316"/>
      <c r="H194" s="316">
        <f t="shared" si="85"/>
        <v>0</v>
      </c>
      <c r="I194" s="316"/>
      <c r="J194" s="316"/>
      <c r="K194" s="316"/>
      <c r="L194" s="316">
        <f t="shared" si="86"/>
        <v>7896</v>
      </c>
      <c r="M194" s="316">
        <f t="shared" si="77"/>
        <v>7896</v>
      </c>
      <c r="N194" s="316"/>
      <c r="O194" s="319">
        <v>7896</v>
      </c>
      <c r="P194" s="319"/>
      <c r="Q194" s="319"/>
      <c r="R194" s="319"/>
      <c r="S194" s="319"/>
      <c r="T194" s="319"/>
      <c r="U194" s="319"/>
      <c r="V194" s="303" t="s">
        <v>309</v>
      </c>
      <c r="W194" s="108" t="s">
        <v>310</v>
      </c>
      <c r="X194" s="323"/>
    </row>
    <row r="195" s="126" customFormat="1" ht="19.5" spans="1:24">
      <c r="A195" s="317"/>
      <c r="B195" s="315" t="s">
        <v>313</v>
      </c>
      <c r="C195" s="316">
        <f t="shared" si="83"/>
        <v>0</v>
      </c>
      <c r="D195" s="316">
        <f t="shared" si="84"/>
        <v>0</v>
      </c>
      <c r="E195" s="316"/>
      <c r="F195" s="316"/>
      <c r="G195" s="316"/>
      <c r="H195" s="316">
        <f t="shared" si="85"/>
        <v>0</v>
      </c>
      <c r="I195" s="316"/>
      <c r="J195" s="316"/>
      <c r="K195" s="316"/>
      <c r="L195" s="316">
        <f t="shared" si="86"/>
        <v>27636</v>
      </c>
      <c r="M195" s="316">
        <f t="shared" si="77"/>
        <v>27636</v>
      </c>
      <c r="N195" s="316"/>
      <c r="O195" s="319">
        <v>27636</v>
      </c>
      <c r="P195" s="319"/>
      <c r="Q195" s="319"/>
      <c r="R195" s="319"/>
      <c r="S195" s="319"/>
      <c r="T195" s="319"/>
      <c r="U195" s="319"/>
      <c r="V195" s="303" t="s">
        <v>309</v>
      </c>
      <c r="W195" s="108" t="s">
        <v>310</v>
      </c>
      <c r="X195" s="323"/>
    </row>
    <row r="196" s="126" customFormat="1" ht="19.5" spans="1:24">
      <c r="A196" s="317"/>
      <c r="B196" s="315" t="s">
        <v>314</v>
      </c>
      <c r="C196" s="316">
        <f t="shared" si="83"/>
        <v>0</v>
      </c>
      <c r="D196" s="316">
        <f t="shared" si="84"/>
        <v>0</v>
      </c>
      <c r="E196" s="316"/>
      <c r="F196" s="316"/>
      <c r="G196" s="316"/>
      <c r="H196" s="316">
        <f t="shared" si="85"/>
        <v>0</v>
      </c>
      <c r="I196" s="316"/>
      <c r="J196" s="316"/>
      <c r="K196" s="316"/>
      <c r="L196" s="316">
        <f t="shared" si="86"/>
        <v>11844</v>
      </c>
      <c r="M196" s="316">
        <f t="shared" si="77"/>
        <v>11844</v>
      </c>
      <c r="N196" s="316"/>
      <c r="O196" s="319">
        <v>11844</v>
      </c>
      <c r="P196" s="319"/>
      <c r="Q196" s="319"/>
      <c r="R196" s="319"/>
      <c r="S196" s="319"/>
      <c r="T196" s="319"/>
      <c r="U196" s="319"/>
      <c r="V196" s="303" t="s">
        <v>309</v>
      </c>
      <c r="W196" s="108" t="s">
        <v>310</v>
      </c>
      <c r="X196" s="323"/>
    </row>
    <row r="197" s="126" customFormat="1" ht="19.5" spans="1:24">
      <c r="A197" s="317"/>
      <c r="B197" s="315" t="s">
        <v>225</v>
      </c>
      <c r="C197" s="316">
        <f t="shared" si="83"/>
        <v>0</v>
      </c>
      <c r="D197" s="316">
        <f t="shared" si="84"/>
        <v>0</v>
      </c>
      <c r="E197" s="316"/>
      <c r="F197" s="316"/>
      <c r="G197" s="316"/>
      <c r="H197" s="316">
        <f t="shared" si="85"/>
        <v>0</v>
      </c>
      <c r="I197" s="316"/>
      <c r="J197" s="316"/>
      <c r="K197" s="316"/>
      <c r="L197" s="316">
        <f t="shared" si="86"/>
        <v>19740</v>
      </c>
      <c r="M197" s="316">
        <f t="shared" si="77"/>
        <v>19740</v>
      </c>
      <c r="N197" s="316"/>
      <c r="O197" s="319">
        <v>19740</v>
      </c>
      <c r="P197" s="319"/>
      <c r="Q197" s="319"/>
      <c r="R197" s="319"/>
      <c r="S197" s="319"/>
      <c r="T197" s="319"/>
      <c r="U197" s="319"/>
      <c r="V197" s="303" t="s">
        <v>309</v>
      </c>
      <c r="W197" s="108" t="s">
        <v>310</v>
      </c>
      <c r="X197" s="323"/>
    </row>
    <row r="198" s="126" customFormat="1" ht="19.5" spans="1:24">
      <c r="A198" s="317"/>
      <c r="B198" s="315" t="s">
        <v>315</v>
      </c>
      <c r="C198" s="316">
        <f t="shared" si="83"/>
        <v>0</v>
      </c>
      <c r="D198" s="316">
        <f t="shared" si="84"/>
        <v>0</v>
      </c>
      <c r="E198" s="316"/>
      <c r="F198" s="316"/>
      <c r="G198" s="316"/>
      <c r="H198" s="316">
        <f t="shared" si="85"/>
        <v>0</v>
      </c>
      <c r="I198" s="316"/>
      <c r="J198" s="316"/>
      <c r="K198" s="316"/>
      <c r="L198" s="316">
        <f t="shared" si="86"/>
        <v>296100</v>
      </c>
      <c r="M198" s="316">
        <f t="shared" si="77"/>
        <v>296100</v>
      </c>
      <c r="N198" s="316"/>
      <c r="O198" s="319">
        <v>296100</v>
      </c>
      <c r="P198" s="319"/>
      <c r="Q198" s="319"/>
      <c r="R198" s="319"/>
      <c r="S198" s="319"/>
      <c r="T198" s="319"/>
      <c r="U198" s="319"/>
      <c r="V198" s="303"/>
      <c r="W198" s="108"/>
      <c r="X198" s="323"/>
    </row>
    <row r="199" s="126" customFormat="1" ht="19.5" spans="1:24">
      <c r="A199" s="317"/>
      <c r="B199" s="315" t="s">
        <v>198</v>
      </c>
      <c r="C199" s="316">
        <f t="shared" si="83"/>
        <v>0</v>
      </c>
      <c r="D199" s="316">
        <f t="shared" si="84"/>
        <v>0</v>
      </c>
      <c r="E199" s="316"/>
      <c r="F199" s="316"/>
      <c r="G199" s="316"/>
      <c r="H199" s="316">
        <f t="shared" si="85"/>
        <v>0</v>
      </c>
      <c r="I199" s="316"/>
      <c r="J199" s="316"/>
      <c r="K199" s="316"/>
      <c r="L199" s="316">
        <f t="shared" si="86"/>
        <v>134232</v>
      </c>
      <c r="M199" s="316">
        <f t="shared" si="77"/>
        <v>134232</v>
      </c>
      <c r="N199" s="316"/>
      <c r="O199" s="319">
        <v>134232</v>
      </c>
      <c r="P199" s="319"/>
      <c r="Q199" s="319"/>
      <c r="R199" s="319"/>
      <c r="S199" s="319"/>
      <c r="T199" s="319"/>
      <c r="U199" s="319"/>
      <c r="V199" s="303"/>
      <c r="W199" s="108"/>
      <c r="X199" s="323"/>
    </row>
    <row r="200" s="235" customFormat="1" ht="19.5" hidden="1" spans="1:23">
      <c r="A200" s="314"/>
      <c r="B200" s="315" t="s">
        <v>200</v>
      </c>
      <c r="C200" s="316">
        <f t="shared" si="83"/>
        <v>0</v>
      </c>
      <c r="D200" s="316">
        <f t="shared" si="84"/>
        <v>0</v>
      </c>
      <c r="E200" s="316"/>
      <c r="F200" s="316"/>
      <c r="G200" s="316"/>
      <c r="H200" s="316">
        <f t="shared" si="85"/>
        <v>0</v>
      </c>
      <c r="I200" s="316"/>
      <c r="J200" s="316"/>
      <c r="K200" s="316"/>
      <c r="L200" s="316">
        <f t="shared" si="86"/>
        <v>0</v>
      </c>
      <c r="M200" s="316">
        <f t="shared" si="77"/>
        <v>0</v>
      </c>
      <c r="N200" s="316"/>
      <c r="O200" s="316"/>
      <c r="P200" s="316"/>
      <c r="Q200" s="316"/>
      <c r="R200" s="316"/>
      <c r="S200" s="316"/>
      <c r="T200" s="316"/>
      <c r="U200" s="316"/>
      <c r="V200" s="303" t="s">
        <v>309</v>
      </c>
      <c r="W200" s="108"/>
    </row>
    <row r="201" s="48" customFormat="1" ht="19.5" spans="1:29">
      <c r="A201" s="289"/>
      <c r="B201" s="313" t="s">
        <v>316</v>
      </c>
      <c r="C201" s="291">
        <f>C202+C203+C204+C205</f>
        <v>0</v>
      </c>
      <c r="D201" s="291">
        <f t="shared" ref="D201:T201" si="87">D202+D203+D204+D205</f>
        <v>0</v>
      </c>
      <c r="E201" s="291">
        <f t="shared" si="87"/>
        <v>0</v>
      </c>
      <c r="F201" s="291">
        <f t="shared" si="87"/>
        <v>0</v>
      </c>
      <c r="G201" s="291">
        <f t="shared" si="87"/>
        <v>0</v>
      </c>
      <c r="H201" s="291">
        <f t="shared" si="87"/>
        <v>0</v>
      </c>
      <c r="I201" s="291">
        <f t="shared" si="87"/>
        <v>0</v>
      </c>
      <c r="J201" s="291">
        <f t="shared" si="87"/>
        <v>0</v>
      </c>
      <c r="K201" s="291">
        <f t="shared" si="87"/>
        <v>0</v>
      </c>
      <c r="L201" s="291">
        <f t="shared" si="87"/>
        <v>243180</v>
      </c>
      <c r="M201" s="291">
        <f t="shared" si="87"/>
        <v>0</v>
      </c>
      <c r="N201" s="291">
        <f t="shared" si="87"/>
        <v>0</v>
      </c>
      <c r="O201" s="291">
        <f t="shared" si="87"/>
        <v>0</v>
      </c>
      <c r="P201" s="291">
        <f t="shared" si="87"/>
        <v>0</v>
      </c>
      <c r="Q201" s="291">
        <f t="shared" si="87"/>
        <v>0</v>
      </c>
      <c r="R201" s="291">
        <f t="shared" si="87"/>
        <v>0</v>
      </c>
      <c r="S201" s="291">
        <f t="shared" si="87"/>
        <v>243180</v>
      </c>
      <c r="T201" s="291">
        <f t="shared" si="87"/>
        <v>0</v>
      </c>
      <c r="U201" s="291"/>
      <c r="V201" s="321"/>
      <c r="W201" s="127"/>
      <c r="X201" s="126"/>
      <c r="Y201" s="126"/>
      <c r="Z201" s="126"/>
      <c r="AA201" s="126"/>
      <c r="AB201" s="126"/>
      <c r="AC201" s="126"/>
    </row>
    <row r="202" s="126" customFormat="1" ht="19.5" spans="1:23">
      <c r="A202" s="324"/>
      <c r="B202" s="325" t="s">
        <v>317</v>
      </c>
      <c r="C202" s="230">
        <f>D202+H202</f>
        <v>0</v>
      </c>
      <c r="D202" s="230">
        <f>E202+F202+G202</f>
        <v>0</v>
      </c>
      <c r="E202" s="230"/>
      <c r="F202" s="230"/>
      <c r="G202" s="230"/>
      <c r="H202" s="230">
        <f>I202+J202+K202</f>
        <v>0</v>
      </c>
      <c r="I202" s="230"/>
      <c r="J202" s="230"/>
      <c r="K202" s="230"/>
      <c r="L202" s="230">
        <f>M202+R202+S202+T202</f>
        <v>53268</v>
      </c>
      <c r="M202" s="230">
        <f t="shared" ref="M202:M224" si="88">N202+O202+P202+Q202</f>
        <v>0</v>
      </c>
      <c r="N202" s="334"/>
      <c r="O202" s="334"/>
      <c r="P202" s="334"/>
      <c r="Q202" s="334"/>
      <c r="R202" s="334"/>
      <c r="S202" s="334">
        <v>53268</v>
      </c>
      <c r="T202" s="334"/>
      <c r="U202" s="334"/>
      <c r="V202" s="337" t="s">
        <v>318</v>
      </c>
      <c r="W202" s="127" t="s">
        <v>117</v>
      </c>
    </row>
    <row r="203" s="126" customFormat="1" ht="19.5" spans="1:23">
      <c r="A203" s="324"/>
      <c r="B203" s="325" t="s">
        <v>319</v>
      </c>
      <c r="C203" s="230">
        <f>D203+H203</f>
        <v>0</v>
      </c>
      <c r="D203" s="230">
        <f>E203+F203+G203</f>
        <v>0</v>
      </c>
      <c r="E203" s="230"/>
      <c r="F203" s="230"/>
      <c r="G203" s="230"/>
      <c r="H203" s="230">
        <f>I203+J203+K203</f>
        <v>0</v>
      </c>
      <c r="I203" s="230"/>
      <c r="J203" s="230"/>
      <c r="K203" s="230"/>
      <c r="L203" s="230">
        <f>M203+R203+S203+T203</f>
        <v>173700</v>
      </c>
      <c r="M203" s="230">
        <f t="shared" si="88"/>
        <v>0</v>
      </c>
      <c r="N203" s="334"/>
      <c r="O203" s="334"/>
      <c r="P203" s="334"/>
      <c r="Q203" s="334"/>
      <c r="R203" s="334"/>
      <c r="S203" s="334">
        <v>173700</v>
      </c>
      <c r="T203" s="334"/>
      <c r="U203" s="334"/>
      <c r="V203" s="337" t="s">
        <v>318</v>
      </c>
      <c r="W203" s="127" t="s">
        <v>117</v>
      </c>
    </row>
    <row r="204" s="126" customFormat="1" ht="19.5" spans="1:23">
      <c r="A204" s="324"/>
      <c r="B204" s="325" t="s">
        <v>320</v>
      </c>
      <c r="C204" s="230">
        <f>D204+H204</f>
        <v>0</v>
      </c>
      <c r="D204" s="230">
        <f>E204+F204+G204</f>
        <v>0</v>
      </c>
      <c r="E204" s="230"/>
      <c r="F204" s="230"/>
      <c r="G204" s="230"/>
      <c r="H204" s="230">
        <f>I204+J204+K204</f>
        <v>0</v>
      </c>
      <c r="I204" s="230"/>
      <c r="J204" s="230"/>
      <c r="K204" s="230"/>
      <c r="L204" s="230">
        <f>M204+R204+S204+T204</f>
        <v>12159</v>
      </c>
      <c r="M204" s="230">
        <f t="shared" si="88"/>
        <v>0</v>
      </c>
      <c r="N204" s="334"/>
      <c r="O204" s="334"/>
      <c r="P204" s="334"/>
      <c r="Q204" s="334"/>
      <c r="R204" s="334"/>
      <c r="S204" s="334">
        <v>12159</v>
      </c>
      <c r="T204" s="334"/>
      <c r="U204" s="334"/>
      <c r="V204" s="337" t="s">
        <v>318</v>
      </c>
      <c r="W204" s="127" t="s">
        <v>117</v>
      </c>
    </row>
    <row r="205" s="126" customFormat="1" ht="19.5" spans="1:23">
      <c r="A205" s="324"/>
      <c r="B205" s="325" t="s">
        <v>321</v>
      </c>
      <c r="C205" s="230">
        <f>D205+H205</f>
        <v>0</v>
      </c>
      <c r="D205" s="230">
        <f>E205+F205+G205</f>
        <v>0</v>
      </c>
      <c r="E205" s="230"/>
      <c r="F205" s="230"/>
      <c r="G205" s="230"/>
      <c r="H205" s="230">
        <f>I205+J205+K205</f>
        <v>0</v>
      </c>
      <c r="I205" s="230"/>
      <c r="J205" s="230"/>
      <c r="K205" s="230"/>
      <c r="L205" s="230">
        <f>M205+R205+S205+T205</f>
        <v>4053</v>
      </c>
      <c r="M205" s="230">
        <f t="shared" si="88"/>
        <v>0</v>
      </c>
      <c r="N205" s="334"/>
      <c r="O205" s="334"/>
      <c r="P205" s="334"/>
      <c r="Q205" s="334"/>
      <c r="R205" s="334"/>
      <c r="S205" s="334">
        <v>4053</v>
      </c>
      <c r="T205" s="334"/>
      <c r="U205" s="334"/>
      <c r="V205" s="337" t="s">
        <v>318</v>
      </c>
      <c r="W205" s="127" t="s">
        <v>117</v>
      </c>
    </row>
    <row r="206" s="126" customFormat="1" ht="19.5" spans="1:23">
      <c r="A206" s="87"/>
      <c r="B206" s="312" t="s">
        <v>322</v>
      </c>
      <c r="C206" s="90">
        <f>C207+C220</f>
        <v>0</v>
      </c>
      <c r="D206" s="90">
        <f t="shared" ref="D206:T206" si="89">D207+D220</f>
        <v>0</v>
      </c>
      <c r="E206" s="90">
        <f t="shared" si="89"/>
        <v>0</v>
      </c>
      <c r="F206" s="90">
        <f t="shared" si="89"/>
        <v>0</v>
      </c>
      <c r="G206" s="90">
        <f t="shared" si="89"/>
        <v>0</v>
      </c>
      <c r="H206" s="90">
        <f t="shared" si="89"/>
        <v>0</v>
      </c>
      <c r="I206" s="90">
        <f t="shared" si="89"/>
        <v>0</v>
      </c>
      <c r="J206" s="90">
        <f t="shared" si="89"/>
        <v>0</v>
      </c>
      <c r="K206" s="90">
        <f t="shared" si="89"/>
        <v>0</v>
      </c>
      <c r="L206" s="90">
        <f t="shared" si="89"/>
        <v>1865184</v>
      </c>
      <c r="M206" s="90">
        <f t="shared" si="89"/>
        <v>1422924</v>
      </c>
      <c r="N206" s="90">
        <f t="shared" si="89"/>
        <v>0</v>
      </c>
      <c r="O206" s="90">
        <f t="shared" si="89"/>
        <v>1422924</v>
      </c>
      <c r="P206" s="90">
        <f t="shared" si="89"/>
        <v>0</v>
      </c>
      <c r="Q206" s="90">
        <f t="shared" si="89"/>
        <v>0</v>
      </c>
      <c r="R206" s="90">
        <f t="shared" si="89"/>
        <v>0</v>
      </c>
      <c r="S206" s="90">
        <f t="shared" si="89"/>
        <v>442260</v>
      </c>
      <c r="T206" s="90">
        <f t="shared" si="89"/>
        <v>0</v>
      </c>
      <c r="U206" s="124"/>
      <c r="V206" s="337"/>
      <c r="W206" s="127"/>
    </row>
    <row r="207" s="126" customFormat="1" ht="19.5" spans="1:23">
      <c r="A207" s="297"/>
      <c r="B207" s="326" t="s">
        <v>323</v>
      </c>
      <c r="C207" s="299">
        <f>SUM(C208:C219)</f>
        <v>0</v>
      </c>
      <c r="D207" s="299">
        <f t="shared" ref="D207:T207" si="90">SUM(D208:D219)</f>
        <v>0</v>
      </c>
      <c r="E207" s="299">
        <f t="shared" si="90"/>
        <v>0</v>
      </c>
      <c r="F207" s="299">
        <f t="shared" si="90"/>
        <v>0</v>
      </c>
      <c r="G207" s="299">
        <f t="shared" si="90"/>
        <v>0</v>
      </c>
      <c r="H207" s="299">
        <f t="shared" si="90"/>
        <v>0</v>
      </c>
      <c r="I207" s="299">
        <f t="shared" si="90"/>
        <v>0</v>
      </c>
      <c r="J207" s="299">
        <f t="shared" si="90"/>
        <v>0</v>
      </c>
      <c r="K207" s="299">
        <f t="shared" si="90"/>
        <v>0</v>
      </c>
      <c r="L207" s="299">
        <f t="shared" si="90"/>
        <v>1422924</v>
      </c>
      <c r="M207" s="299">
        <f t="shared" si="90"/>
        <v>1422924</v>
      </c>
      <c r="N207" s="299">
        <f t="shared" si="90"/>
        <v>0</v>
      </c>
      <c r="O207" s="299">
        <f t="shared" si="90"/>
        <v>1422924</v>
      </c>
      <c r="P207" s="299">
        <f t="shared" si="90"/>
        <v>0</v>
      </c>
      <c r="Q207" s="299">
        <f t="shared" si="90"/>
        <v>0</v>
      </c>
      <c r="R207" s="299">
        <f t="shared" si="90"/>
        <v>0</v>
      </c>
      <c r="S207" s="299">
        <f t="shared" si="90"/>
        <v>0</v>
      </c>
      <c r="T207" s="299">
        <f t="shared" si="90"/>
        <v>0</v>
      </c>
      <c r="U207" s="338"/>
      <c r="V207" s="337"/>
      <c r="W207" s="127"/>
    </row>
    <row r="208" s="126" customFormat="1" ht="19.5" spans="1:23">
      <c r="A208" s="327"/>
      <c r="B208" s="328" t="s">
        <v>116</v>
      </c>
      <c r="C208" s="329">
        <f t="shared" ref="C208:C224" si="91">D208+H208</f>
        <v>0</v>
      </c>
      <c r="D208" s="329">
        <f t="shared" ref="D208:D224" si="92">E208+F208+G208</f>
        <v>0</v>
      </c>
      <c r="E208" s="329"/>
      <c r="F208" s="329"/>
      <c r="G208" s="329"/>
      <c r="H208" s="329">
        <f t="shared" ref="H208:H224" si="93">I208+J208+K208</f>
        <v>0</v>
      </c>
      <c r="I208" s="329"/>
      <c r="J208" s="329"/>
      <c r="K208" s="329"/>
      <c r="L208" s="329">
        <f t="shared" ref="L208:L224" si="94">M208+R208+S208+T208</f>
        <v>400200</v>
      </c>
      <c r="M208" s="329">
        <f t="shared" si="88"/>
        <v>400200</v>
      </c>
      <c r="N208" s="335"/>
      <c r="O208" s="335">
        <v>400200</v>
      </c>
      <c r="P208" s="335"/>
      <c r="Q208" s="335"/>
      <c r="R208" s="335"/>
      <c r="S208" s="335"/>
      <c r="T208" s="335"/>
      <c r="U208" s="335"/>
      <c r="V208" s="337"/>
      <c r="W208" s="127"/>
    </row>
    <row r="209" s="126" customFormat="1" ht="19.5" spans="1:23">
      <c r="A209" s="327"/>
      <c r="B209" s="328" t="s">
        <v>125</v>
      </c>
      <c r="C209" s="329">
        <f t="shared" si="91"/>
        <v>0</v>
      </c>
      <c r="D209" s="329">
        <f t="shared" si="92"/>
        <v>0</v>
      </c>
      <c r="E209" s="329"/>
      <c r="F209" s="329"/>
      <c r="G209" s="329"/>
      <c r="H209" s="329">
        <f t="shared" si="93"/>
        <v>0</v>
      </c>
      <c r="I209" s="329"/>
      <c r="J209" s="329"/>
      <c r="K209" s="329"/>
      <c r="L209" s="329">
        <f t="shared" si="94"/>
        <v>32016</v>
      </c>
      <c r="M209" s="329">
        <f t="shared" si="88"/>
        <v>32016</v>
      </c>
      <c r="N209" s="335"/>
      <c r="O209" s="335">
        <v>32016</v>
      </c>
      <c r="P209" s="335"/>
      <c r="Q209" s="335"/>
      <c r="R209" s="335"/>
      <c r="S209" s="335"/>
      <c r="T209" s="335"/>
      <c r="U209" s="335"/>
      <c r="V209" s="337"/>
      <c r="W209" s="127"/>
    </row>
    <row r="210" s="126" customFormat="1" ht="19.5" spans="1:23">
      <c r="A210" s="327"/>
      <c r="B210" s="328" t="s">
        <v>311</v>
      </c>
      <c r="C210" s="329">
        <f t="shared" si="91"/>
        <v>0</v>
      </c>
      <c r="D210" s="329">
        <f t="shared" si="92"/>
        <v>0</v>
      </c>
      <c r="E210" s="329"/>
      <c r="F210" s="329"/>
      <c r="G210" s="329"/>
      <c r="H210" s="329">
        <f t="shared" si="93"/>
        <v>0</v>
      </c>
      <c r="I210" s="329"/>
      <c r="J210" s="329"/>
      <c r="K210" s="329"/>
      <c r="L210" s="329">
        <f t="shared" si="94"/>
        <v>16008</v>
      </c>
      <c r="M210" s="329">
        <f t="shared" si="88"/>
        <v>16008</v>
      </c>
      <c r="N210" s="335"/>
      <c r="O210" s="335">
        <v>16008</v>
      </c>
      <c r="P210" s="335"/>
      <c r="Q210" s="335"/>
      <c r="R210" s="335"/>
      <c r="S210" s="335"/>
      <c r="T210" s="335"/>
      <c r="U210" s="335"/>
      <c r="V210" s="337"/>
      <c r="W210" s="127"/>
    </row>
    <row r="211" s="126" customFormat="1" ht="19.5" spans="1:23">
      <c r="A211" s="327"/>
      <c r="B211" s="328" t="s">
        <v>177</v>
      </c>
      <c r="C211" s="329">
        <f t="shared" si="91"/>
        <v>0</v>
      </c>
      <c r="D211" s="329">
        <f t="shared" si="92"/>
        <v>0</v>
      </c>
      <c r="E211" s="329"/>
      <c r="F211" s="329"/>
      <c r="G211" s="329"/>
      <c r="H211" s="329">
        <f t="shared" si="93"/>
        <v>0</v>
      </c>
      <c r="I211" s="329"/>
      <c r="J211" s="329"/>
      <c r="K211" s="329"/>
      <c r="L211" s="329">
        <f t="shared" si="94"/>
        <v>56028</v>
      </c>
      <c r="M211" s="329">
        <f t="shared" si="88"/>
        <v>56028</v>
      </c>
      <c r="N211" s="335"/>
      <c r="O211" s="335">
        <v>56028</v>
      </c>
      <c r="P211" s="335"/>
      <c r="Q211" s="335"/>
      <c r="R211" s="335"/>
      <c r="S211" s="335"/>
      <c r="T211" s="335"/>
      <c r="U211" s="335"/>
      <c r="V211" s="337"/>
      <c r="W211" s="127"/>
    </row>
    <row r="212" s="126" customFormat="1" ht="19.5" spans="1:23">
      <c r="A212" s="327"/>
      <c r="B212" s="328" t="s">
        <v>183</v>
      </c>
      <c r="C212" s="329">
        <f t="shared" si="91"/>
        <v>0</v>
      </c>
      <c r="D212" s="329">
        <f t="shared" si="92"/>
        <v>0</v>
      </c>
      <c r="E212" s="329"/>
      <c r="F212" s="329"/>
      <c r="G212" s="329"/>
      <c r="H212" s="329">
        <f t="shared" si="93"/>
        <v>0</v>
      </c>
      <c r="I212" s="329"/>
      <c r="J212" s="329"/>
      <c r="K212" s="329"/>
      <c r="L212" s="329">
        <f t="shared" si="94"/>
        <v>16008</v>
      </c>
      <c r="M212" s="329">
        <f t="shared" si="88"/>
        <v>16008</v>
      </c>
      <c r="N212" s="335"/>
      <c r="O212" s="335">
        <v>16008</v>
      </c>
      <c r="P212" s="335"/>
      <c r="Q212" s="335"/>
      <c r="R212" s="335"/>
      <c r="S212" s="335"/>
      <c r="T212" s="335"/>
      <c r="U212" s="335"/>
      <c r="V212" s="337"/>
      <c r="W212" s="127"/>
    </row>
    <row r="213" s="126" customFormat="1" ht="19.5" spans="1:23">
      <c r="A213" s="327"/>
      <c r="B213" s="328" t="s">
        <v>312</v>
      </c>
      <c r="C213" s="329">
        <f t="shared" si="91"/>
        <v>0</v>
      </c>
      <c r="D213" s="329">
        <f t="shared" si="92"/>
        <v>0</v>
      </c>
      <c r="E213" s="329"/>
      <c r="F213" s="329"/>
      <c r="G213" s="329"/>
      <c r="H213" s="329">
        <f t="shared" si="93"/>
        <v>0</v>
      </c>
      <c r="I213" s="329"/>
      <c r="J213" s="329"/>
      <c r="K213" s="329"/>
      <c r="L213" s="329">
        <f t="shared" si="94"/>
        <v>14328</v>
      </c>
      <c r="M213" s="329">
        <f t="shared" si="88"/>
        <v>14328</v>
      </c>
      <c r="N213" s="335"/>
      <c r="O213" s="335">
        <v>14328</v>
      </c>
      <c r="P213" s="335"/>
      <c r="Q213" s="335"/>
      <c r="R213" s="335"/>
      <c r="S213" s="335"/>
      <c r="T213" s="335"/>
      <c r="U213" s="335"/>
      <c r="V213" s="337"/>
      <c r="W213" s="127"/>
    </row>
    <row r="214" s="126" customFormat="1" ht="19.5" spans="1:23">
      <c r="A214" s="327"/>
      <c r="B214" s="328" t="s">
        <v>313</v>
      </c>
      <c r="C214" s="329">
        <f t="shared" si="91"/>
        <v>0</v>
      </c>
      <c r="D214" s="329">
        <f t="shared" si="92"/>
        <v>0</v>
      </c>
      <c r="E214" s="329"/>
      <c r="F214" s="329"/>
      <c r="G214" s="329"/>
      <c r="H214" s="329">
        <f t="shared" si="93"/>
        <v>0</v>
      </c>
      <c r="I214" s="329"/>
      <c r="J214" s="329"/>
      <c r="K214" s="329"/>
      <c r="L214" s="329">
        <f t="shared" si="94"/>
        <v>50148</v>
      </c>
      <c r="M214" s="329">
        <f t="shared" si="88"/>
        <v>50148</v>
      </c>
      <c r="N214" s="335"/>
      <c r="O214" s="335">
        <v>50148</v>
      </c>
      <c r="P214" s="335"/>
      <c r="Q214" s="335"/>
      <c r="R214" s="335"/>
      <c r="S214" s="335"/>
      <c r="T214" s="335"/>
      <c r="U214" s="335"/>
      <c r="V214" s="337"/>
      <c r="W214" s="127"/>
    </row>
    <row r="215" s="126" customFormat="1" ht="19.5" spans="1:23">
      <c r="A215" s="327"/>
      <c r="B215" s="328" t="s">
        <v>314</v>
      </c>
      <c r="C215" s="329">
        <f t="shared" si="91"/>
        <v>0</v>
      </c>
      <c r="D215" s="329">
        <f t="shared" si="92"/>
        <v>0</v>
      </c>
      <c r="E215" s="329"/>
      <c r="F215" s="329"/>
      <c r="G215" s="329"/>
      <c r="H215" s="329">
        <f t="shared" si="93"/>
        <v>0</v>
      </c>
      <c r="I215" s="329"/>
      <c r="J215" s="329"/>
      <c r="K215" s="329"/>
      <c r="L215" s="329">
        <f t="shared" si="94"/>
        <v>21492</v>
      </c>
      <c r="M215" s="329">
        <f t="shared" si="88"/>
        <v>21492</v>
      </c>
      <c r="N215" s="335"/>
      <c r="O215" s="335">
        <v>21492</v>
      </c>
      <c r="P215" s="335"/>
      <c r="Q215" s="335"/>
      <c r="R215" s="335"/>
      <c r="S215" s="335"/>
      <c r="T215" s="335"/>
      <c r="U215" s="335"/>
      <c r="V215" s="337"/>
      <c r="W215" s="127"/>
    </row>
    <row r="216" s="126" customFormat="1" ht="19.5" spans="1:23">
      <c r="A216" s="327"/>
      <c r="B216" s="328" t="s">
        <v>225</v>
      </c>
      <c r="C216" s="329">
        <f t="shared" si="91"/>
        <v>0</v>
      </c>
      <c r="D216" s="329">
        <f t="shared" si="92"/>
        <v>0</v>
      </c>
      <c r="E216" s="329"/>
      <c r="F216" s="329"/>
      <c r="G216" s="329"/>
      <c r="H216" s="329">
        <f t="shared" si="93"/>
        <v>0</v>
      </c>
      <c r="I216" s="329"/>
      <c r="J216" s="329"/>
      <c r="K216" s="329"/>
      <c r="L216" s="329">
        <f t="shared" si="94"/>
        <v>35820</v>
      </c>
      <c r="M216" s="329">
        <f t="shared" si="88"/>
        <v>35820</v>
      </c>
      <c r="N216" s="335"/>
      <c r="O216" s="335">
        <v>35820</v>
      </c>
      <c r="P216" s="335"/>
      <c r="Q216" s="335"/>
      <c r="R216" s="335"/>
      <c r="S216" s="335"/>
      <c r="T216" s="335"/>
      <c r="U216" s="335"/>
      <c r="V216" s="337"/>
      <c r="W216" s="127"/>
    </row>
    <row r="217" s="126" customFormat="1" ht="19.5" spans="1:23">
      <c r="A217" s="327"/>
      <c r="B217" s="328" t="s">
        <v>315</v>
      </c>
      <c r="C217" s="329">
        <f t="shared" si="91"/>
        <v>0</v>
      </c>
      <c r="D217" s="329">
        <f t="shared" si="92"/>
        <v>0</v>
      </c>
      <c r="E217" s="329"/>
      <c r="F217" s="329"/>
      <c r="G217" s="329"/>
      <c r="H217" s="329">
        <f t="shared" si="93"/>
        <v>0</v>
      </c>
      <c r="I217" s="329"/>
      <c r="J217" s="329"/>
      <c r="K217" s="329"/>
      <c r="L217" s="329">
        <f t="shared" si="94"/>
        <v>537300</v>
      </c>
      <c r="M217" s="329">
        <f t="shared" si="88"/>
        <v>537300</v>
      </c>
      <c r="N217" s="335"/>
      <c r="O217" s="335">
        <v>537300</v>
      </c>
      <c r="P217" s="335"/>
      <c r="Q217" s="335"/>
      <c r="R217" s="335"/>
      <c r="S217" s="335"/>
      <c r="T217" s="335"/>
      <c r="U217" s="335"/>
      <c r="V217" s="337"/>
      <c r="W217" s="127"/>
    </row>
    <row r="218" s="126" customFormat="1" ht="19.5" spans="1:23">
      <c r="A218" s="327"/>
      <c r="B218" s="328" t="s">
        <v>198</v>
      </c>
      <c r="C218" s="329">
        <f t="shared" si="91"/>
        <v>0</v>
      </c>
      <c r="D218" s="329">
        <f t="shared" si="92"/>
        <v>0</v>
      </c>
      <c r="E218" s="329"/>
      <c r="F218" s="329"/>
      <c r="G218" s="329"/>
      <c r="H218" s="329">
        <f t="shared" si="93"/>
        <v>0</v>
      </c>
      <c r="I218" s="329"/>
      <c r="J218" s="329"/>
      <c r="K218" s="329"/>
      <c r="L218" s="329">
        <f t="shared" si="94"/>
        <v>243576</v>
      </c>
      <c r="M218" s="329">
        <f t="shared" si="88"/>
        <v>243576</v>
      </c>
      <c r="N218" s="335"/>
      <c r="O218" s="335">
        <v>243576</v>
      </c>
      <c r="P218" s="335"/>
      <c r="Q218" s="335"/>
      <c r="R218" s="335"/>
      <c r="S218" s="335"/>
      <c r="T218" s="335"/>
      <c r="U218" s="335"/>
      <c r="V218" s="337"/>
      <c r="W218" s="127"/>
    </row>
    <row r="219" s="126" customFormat="1" ht="19.5" hidden="1" spans="1:23">
      <c r="A219" s="327"/>
      <c r="B219" s="328" t="s">
        <v>200</v>
      </c>
      <c r="C219" s="329">
        <f t="shared" si="91"/>
        <v>0</v>
      </c>
      <c r="D219" s="329">
        <f t="shared" si="92"/>
        <v>0</v>
      </c>
      <c r="E219" s="329"/>
      <c r="F219" s="329"/>
      <c r="G219" s="329"/>
      <c r="H219" s="329">
        <f t="shared" si="93"/>
        <v>0</v>
      </c>
      <c r="I219" s="329"/>
      <c r="J219" s="329"/>
      <c r="K219" s="329"/>
      <c r="L219" s="329">
        <f t="shared" si="94"/>
        <v>0</v>
      </c>
      <c r="M219" s="329">
        <f t="shared" si="88"/>
        <v>0</v>
      </c>
      <c r="N219" s="335"/>
      <c r="O219" s="335"/>
      <c r="P219" s="335"/>
      <c r="Q219" s="335"/>
      <c r="R219" s="335"/>
      <c r="S219" s="335"/>
      <c r="T219" s="335"/>
      <c r="U219" s="335"/>
      <c r="V219" s="337"/>
      <c r="W219" s="127"/>
    </row>
    <row r="220" s="126" customFormat="1" ht="19.5" spans="1:23">
      <c r="A220" s="297"/>
      <c r="B220" s="330" t="s">
        <v>316</v>
      </c>
      <c r="C220" s="299">
        <f>SUM(C221:C224)</f>
        <v>0</v>
      </c>
      <c r="D220" s="299">
        <f t="shared" ref="D220:T220" si="95">SUM(D221:D224)</f>
        <v>0</v>
      </c>
      <c r="E220" s="299">
        <f t="shared" si="95"/>
        <v>0</v>
      </c>
      <c r="F220" s="299">
        <f t="shared" si="95"/>
        <v>0</v>
      </c>
      <c r="G220" s="299">
        <f t="shared" si="95"/>
        <v>0</v>
      </c>
      <c r="H220" s="299">
        <f t="shared" si="95"/>
        <v>0</v>
      </c>
      <c r="I220" s="299">
        <f t="shared" si="95"/>
        <v>0</v>
      </c>
      <c r="J220" s="299">
        <f t="shared" si="95"/>
        <v>0</v>
      </c>
      <c r="K220" s="299">
        <f t="shared" si="95"/>
        <v>0</v>
      </c>
      <c r="L220" s="299">
        <f t="shared" si="95"/>
        <v>442260</v>
      </c>
      <c r="M220" s="299">
        <f t="shared" si="95"/>
        <v>0</v>
      </c>
      <c r="N220" s="299">
        <f t="shared" si="95"/>
        <v>0</v>
      </c>
      <c r="O220" s="299">
        <f t="shared" si="95"/>
        <v>0</v>
      </c>
      <c r="P220" s="299">
        <f t="shared" si="95"/>
        <v>0</v>
      </c>
      <c r="Q220" s="299">
        <f t="shared" si="95"/>
        <v>0</v>
      </c>
      <c r="R220" s="299">
        <f t="shared" si="95"/>
        <v>0</v>
      </c>
      <c r="S220" s="299">
        <f t="shared" si="95"/>
        <v>442260</v>
      </c>
      <c r="T220" s="299">
        <f t="shared" si="95"/>
        <v>0</v>
      </c>
      <c r="U220" s="338"/>
      <c r="V220" s="337"/>
      <c r="W220" s="127"/>
    </row>
    <row r="221" s="126" customFormat="1" ht="19.5" spans="1:23">
      <c r="A221" s="327"/>
      <c r="B221" s="331" t="s">
        <v>317</v>
      </c>
      <c r="C221" s="329">
        <f t="shared" si="91"/>
        <v>0</v>
      </c>
      <c r="D221" s="329">
        <f t="shared" si="92"/>
        <v>0</v>
      </c>
      <c r="E221" s="329"/>
      <c r="F221" s="329"/>
      <c r="G221" s="329"/>
      <c r="H221" s="329">
        <f t="shared" si="93"/>
        <v>0</v>
      </c>
      <c r="I221" s="329"/>
      <c r="J221" s="329"/>
      <c r="K221" s="329"/>
      <c r="L221" s="329">
        <f t="shared" si="94"/>
        <v>96876</v>
      </c>
      <c r="M221" s="329">
        <f t="shared" si="88"/>
        <v>0</v>
      </c>
      <c r="N221" s="335"/>
      <c r="O221" s="335"/>
      <c r="P221" s="335"/>
      <c r="Q221" s="335"/>
      <c r="R221" s="335"/>
      <c r="S221" s="335">
        <v>96876</v>
      </c>
      <c r="T221" s="335"/>
      <c r="U221" s="335"/>
      <c r="V221" s="337"/>
      <c r="W221" s="127"/>
    </row>
    <row r="222" s="126" customFormat="1" ht="19.5" spans="1:23">
      <c r="A222" s="327"/>
      <c r="B222" s="331" t="s">
        <v>319</v>
      </c>
      <c r="C222" s="329">
        <f t="shared" si="91"/>
        <v>0</v>
      </c>
      <c r="D222" s="329">
        <f t="shared" si="92"/>
        <v>0</v>
      </c>
      <c r="E222" s="329"/>
      <c r="F222" s="329"/>
      <c r="G222" s="329"/>
      <c r="H222" s="329">
        <f t="shared" si="93"/>
        <v>0</v>
      </c>
      <c r="I222" s="329"/>
      <c r="J222" s="329"/>
      <c r="K222" s="329"/>
      <c r="L222" s="329">
        <f t="shared" si="94"/>
        <v>315900</v>
      </c>
      <c r="M222" s="329">
        <f t="shared" si="88"/>
        <v>0</v>
      </c>
      <c r="N222" s="335"/>
      <c r="O222" s="335"/>
      <c r="P222" s="335"/>
      <c r="Q222" s="335"/>
      <c r="R222" s="335"/>
      <c r="S222" s="335">
        <v>315900</v>
      </c>
      <c r="T222" s="335"/>
      <c r="U222" s="335"/>
      <c r="V222" s="337"/>
      <c r="W222" s="127"/>
    </row>
    <row r="223" s="126" customFormat="1" ht="19.5" spans="1:23">
      <c r="A223" s="327"/>
      <c r="B223" s="331" t="s">
        <v>320</v>
      </c>
      <c r="C223" s="329">
        <f t="shared" si="91"/>
        <v>0</v>
      </c>
      <c r="D223" s="329">
        <f t="shared" si="92"/>
        <v>0</v>
      </c>
      <c r="E223" s="329"/>
      <c r="F223" s="329"/>
      <c r="G223" s="329"/>
      <c r="H223" s="329">
        <f t="shared" si="93"/>
        <v>0</v>
      </c>
      <c r="I223" s="329"/>
      <c r="J223" s="329"/>
      <c r="K223" s="329"/>
      <c r="L223" s="329">
        <f t="shared" si="94"/>
        <v>21060</v>
      </c>
      <c r="M223" s="329">
        <f t="shared" si="88"/>
        <v>0</v>
      </c>
      <c r="N223" s="335"/>
      <c r="O223" s="335"/>
      <c r="P223" s="335"/>
      <c r="Q223" s="335"/>
      <c r="R223" s="335"/>
      <c r="S223" s="335">
        <v>21060</v>
      </c>
      <c r="T223" s="335"/>
      <c r="U223" s="335"/>
      <c r="V223" s="337"/>
      <c r="W223" s="127"/>
    </row>
    <row r="224" s="126" customFormat="1" ht="19.5" spans="1:23">
      <c r="A224" s="327"/>
      <c r="B224" s="331" t="s">
        <v>321</v>
      </c>
      <c r="C224" s="329">
        <f t="shared" si="91"/>
        <v>0</v>
      </c>
      <c r="D224" s="329">
        <f t="shared" si="92"/>
        <v>0</v>
      </c>
      <c r="E224" s="329"/>
      <c r="F224" s="329"/>
      <c r="G224" s="329"/>
      <c r="H224" s="329">
        <f t="shared" si="93"/>
        <v>0</v>
      </c>
      <c r="I224" s="329"/>
      <c r="J224" s="329"/>
      <c r="K224" s="329"/>
      <c r="L224" s="329">
        <f t="shared" si="94"/>
        <v>8424</v>
      </c>
      <c r="M224" s="329">
        <f t="shared" si="88"/>
        <v>0</v>
      </c>
      <c r="N224" s="335"/>
      <c r="O224" s="335"/>
      <c r="P224" s="335"/>
      <c r="Q224" s="335"/>
      <c r="R224" s="335"/>
      <c r="S224" s="335">
        <v>8424</v>
      </c>
      <c r="T224" s="335"/>
      <c r="U224" s="335"/>
      <c r="V224" s="337"/>
      <c r="W224" s="127"/>
    </row>
    <row r="225" s="208" customFormat="1" ht="19.5" spans="1:30">
      <c r="A225" s="93"/>
      <c r="B225" s="123" t="s">
        <v>324</v>
      </c>
      <c r="C225" s="90">
        <f>SUM(C226:C236)</f>
        <v>0</v>
      </c>
      <c r="D225" s="90">
        <f t="shared" ref="D225:T225" si="96">SUM(D226:D236)</f>
        <v>0</v>
      </c>
      <c r="E225" s="90">
        <f t="shared" si="96"/>
        <v>0</v>
      </c>
      <c r="F225" s="90">
        <f t="shared" si="96"/>
        <v>0</v>
      </c>
      <c r="G225" s="90">
        <f t="shared" si="96"/>
        <v>0</v>
      </c>
      <c r="H225" s="90">
        <f t="shared" si="96"/>
        <v>0</v>
      </c>
      <c r="I225" s="90">
        <f t="shared" si="96"/>
        <v>0</v>
      </c>
      <c r="J225" s="90">
        <f t="shared" si="96"/>
        <v>0</v>
      </c>
      <c r="K225" s="90">
        <f t="shared" si="96"/>
        <v>0</v>
      </c>
      <c r="L225" s="90">
        <f t="shared" si="96"/>
        <v>14604</v>
      </c>
      <c r="M225" s="90">
        <f t="shared" si="96"/>
        <v>14604</v>
      </c>
      <c r="N225" s="90">
        <f t="shared" si="96"/>
        <v>0</v>
      </c>
      <c r="O225" s="90">
        <f t="shared" si="96"/>
        <v>14604</v>
      </c>
      <c r="P225" s="90">
        <f t="shared" si="96"/>
        <v>0</v>
      </c>
      <c r="Q225" s="90">
        <f t="shared" si="96"/>
        <v>0</v>
      </c>
      <c r="R225" s="90">
        <f t="shared" si="96"/>
        <v>0</v>
      </c>
      <c r="S225" s="90">
        <f t="shared" si="96"/>
        <v>0</v>
      </c>
      <c r="T225" s="90">
        <f t="shared" si="96"/>
        <v>0</v>
      </c>
      <c r="U225" s="90"/>
      <c r="V225" s="303"/>
      <c r="W225" s="108"/>
      <c r="X225" s="235"/>
      <c r="Y225" s="235"/>
      <c r="Z225" s="235"/>
      <c r="AA225" s="235"/>
      <c r="AB225" s="235"/>
      <c r="AC225" s="235"/>
      <c r="AD225" s="235"/>
    </row>
    <row r="226" s="208" customFormat="1" ht="19.5" spans="1:29">
      <c r="A226" s="332"/>
      <c r="B226" s="292" t="s">
        <v>116</v>
      </c>
      <c r="C226" s="291">
        <f t="shared" ref="C226:C236" si="97">D226+H226</f>
        <v>0</v>
      </c>
      <c r="D226" s="291">
        <f t="shared" ref="D226:D236" si="98">E226+F226+G226</f>
        <v>0</v>
      </c>
      <c r="E226" s="291"/>
      <c r="F226" s="291"/>
      <c r="G226" s="291"/>
      <c r="H226" s="291">
        <f t="shared" ref="H226:H236" si="99">I226+J226+K226</f>
        <v>0</v>
      </c>
      <c r="I226" s="291"/>
      <c r="J226" s="291"/>
      <c r="K226" s="291"/>
      <c r="L226" s="291">
        <f t="shared" ref="L226:L236" si="100">M226+R226+S226+T226</f>
        <v>4200</v>
      </c>
      <c r="M226" s="299">
        <f t="shared" ref="M226:M236" si="101">N226+O226+P226+Q226</f>
        <v>4200</v>
      </c>
      <c r="N226" s="291"/>
      <c r="O226" s="291">
        <v>4200</v>
      </c>
      <c r="P226" s="291"/>
      <c r="Q226" s="291"/>
      <c r="R226" s="291"/>
      <c r="S226" s="291"/>
      <c r="T226" s="339"/>
      <c r="U226" s="339"/>
      <c r="V226" s="223" t="s">
        <v>325</v>
      </c>
      <c r="W226" s="108" t="s">
        <v>310</v>
      </c>
      <c r="X226" s="235"/>
      <c r="Y226" s="235"/>
      <c r="Z226" s="235"/>
      <c r="AA226" s="235"/>
      <c r="AB226" s="235"/>
      <c r="AC226" s="235"/>
    </row>
    <row r="227" s="208" customFormat="1" ht="19.5" spans="1:29">
      <c r="A227" s="332"/>
      <c r="B227" s="292" t="s">
        <v>125</v>
      </c>
      <c r="C227" s="291">
        <f t="shared" si="97"/>
        <v>0</v>
      </c>
      <c r="D227" s="291">
        <f t="shared" si="98"/>
        <v>0</v>
      </c>
      <c r="E227" s="291"/>
      <c r="F227" s="291"/>
      <c r="G227" s="291"/>
      <c r="H227" s="291">
        <f t="shared" si="99"/>
        <v>0</v>
      </c>
      <c r="I227" s="291"/>
      <c r="J227" s="291"/>
      <c r="K227" s="291"/>
      <c r="L227" s="291">
        <f t="shared" si="100"/>
        <v>336</v>
      </c>
      <c r="M227" s="299">
        <f t="shared" si="101"/>
        <v>336</v>
      </c>
      <c r="N227" s="291"/>
      <c r="O227" s="291">
        <v>336</v>
      </c>
      <c r="P227" s="291"/>
      <c r="Q227" s="291"/>
      <c r="R227" s="291"/>
      <c r="S227" s="291"/>
      <c r="T227" s="339"/>
      <c r="U227" s="339"/>
      <c r="V227" s="223" t="s">
        <v>325</v>
      </c>
      <c r="W227" s="108" t="s">
        <v>310</v>
      </c>
      <c r="X227" s="235"/>
      <c r="Y227" s="235"/>
      <c r="Z227" s="235"/>
      <c r="AA227" s="235"/>
      <c r="AB227" s="235"/>
      <c r="AC227" s="235"/>
    </row>
    <row r="228" s="208" customFormat="1" ht="19.5" spans="1:30">
      <c r="A228" s="332"/>
      <c r="B228" s="292" t="s">
        <v>311</v>
      </c>
      <c r="C228" s="291">
        <f t="shared" si="97"/>
        <v>0</v>
      </c>
      <c r="D228" s="291">
        <f t="shared" si="98"/>
        <v>0</v>
      </c>
      <c r="E228" s="291"/>
      <c r="F228" s="291"/>
      <c r="G228" s="291"/>
      <c r="H228" s="291">
        <f t="shared" si="99"/>
        <v>0</v>
      </c>
      <c r="I228" s="291"/>
      <c r="J228" s="291"/>
      <c r="K228" s="291"/>
      <c r="L228" s="291">
        <f t="shared" si="100"/>
        <v>168</v>
      </c>
      <c r="M228" s="299">
        <f t="shared" si="101"/>
        <v>168</v>
      </c>
      <c r="N228" s="291"/>
      <c r="O228" s="291">
        <v>168</v>
      </c>
      <c r="P228" s="291"/>
      <c r="Q228" s="291"/>
      <c r="R228" s="291"/>
      <c r="S228" s="291"/>
      <c r="T228" s="339"/>
      <c r="U228" s="339"/>
      <c r="V228" s="223" t="s">
        <v>325</v>
      </c>
      <c r="W228" s="108" t="s">
        <v>310</v>
      </c>
      <c r="X228" s="235"/>
      <c r="Y228" s="235"/>
      <c r="Z228" s="235"/>
      <c r="AA228" s="235"/>
      <c r="AB228" s="235"/>
      <c r="AC228" s="235"/>
      <c r="AD228" s="235"/>
    </row>
    <row r="229" s="126" customFormat="1" ht="19.5" spans="1:24">
      <c r="A229" s="289"/>
      <c r="B229" s="313" t="s">
        <v>177</v>
      </c>
      <c r="C229" s="291">
        <f t="shared" si="97"/>
        <v>0</v>
      </c>
      <c r="D229" s="291">
        <f t="shared" si="98"/>
        <v>0</v>
      </c>
      <c r="E229" s="291"/>
      <c r="F229" s="291"/>
      <c r="G229" s="291"/>
      <c r="H229" s="291">
        <f t="shared" si="99"/>
        <v>0</v>
      </c>
      <c r="I229" s="291"/>
      <c r="J229" s="291"/>
      <c r="K229" s="291"/>
      <c r="L229" s="291">
        <f t="shared" si="100"/>
        <v>588</v>
      </c>
      <c r="M229" s="299">
        <f t="shared" si="101"/>
        <v>588</v>
      </c>
      <c r="N229" s="291"/>
      <c r="O229" s="293">
        <v>588</v>
      </c>
      <c r="P229" s="293"/>
      <c r="Q229" s="293"/>
      <c r="R229" s="293"/>
      <c r="S229" s="293"/>
      <c r="T229" s="293"/>
      <c r="U229" s="293"/>
      <c r="V229" s="223" t="s">
        <v>325</v>
      </c>
      <c r="W229" s="108" t="s">
        <v>310</v>
      </c>
      <c r="X229" s="323"/>
    </row>
    <row r="230" s="126" customFormat="1" ht="19.5" spans="1:24">
      <c r="A230" s="289"/>
      <c r="B230" s="313" t="s">
        <v>183</v>
      </c>
      <c r="C230" s="291">
        <f t="shared" si="97"/>
        <v>0</v>
      </c>
      <c r="D230" s="291">
        <f t="shared" si="98"/>
        <v>0</v>
      </c>
      <c r="E230" s="291"/>
      <c r="F230" s="291"/>
      <c r="G230" s="291"/>
      <c r="H230" s="291">
        <f t="shared" si="99"/>
        <v>0</v>
      </c>
      <c r="I230" s="291"/>
      <c r="J230" s="291"/>
      <c r="K230" s="291"/>
      <c r="L230" s="291">
        <f t="shared" si="100"/>
        <v>168</v>
      </c>
      <c r="M230" s="299">
        <f t="shared" si="101"/>
        <v>168</v>
      </c>
      <c r="N230" s="291"/>
      <c r="O230" s="293">
        <v>168</v>
      </c>
      <c r="P230" s="293"/>
      <c r="Q230" s="293"/>
      <c r="R230" s="293"/>
      <c r="S230" s="293"/>
      <c r="T230" s="293"/>
      <c r="U230" s="293"/>
      <c r="V230" s="223" t="s">
        <v>325</v>
      </c>
      <c r="W230" s="108" t="s">
        <v>310</v>
      </c>
      <c r="X230" s="323"/>
    </row>
    <row r="231" s="126" customFormat="1" ht="19.5" spans="1:24">
      <c r="A231" s="289"/>
      <c r="B231" s="313" t="s">
        <v>312</v>
      </c>
      <c r="C231" s="291">
        <f t="shared" si="97"/>
        <v>0</v>
      </c>
      <c r="D231" s="291">
        <f t="shared" si="98"/>
        <v>0</v>
      </c>
      <c r="E231" s="291"/>
      <c r="F231" s="291"/>
      <c r="G231" s="291"/>
      <c r="H231" s="291">
        <f t="shared" si="99"/>
        <v>0</v>
      </c>
      <c r="I231" s="291"/>
      <c r="J231" s="291"/>
      <c r="K231" s="291"/>
      <c r="L231" s="291">
        <f t="shared" si="100"/>
        <v>144</v>
      </c>
      <c r="M231" s="299">
        <f t="shared" si="101"/>
        <v>144</v>
      </c>
      <c r="N231" s="291"/>
      <c r="O231" s="293">
        <v>144</v>
      </c>
      <c r="P231" s="293"/>
      <c r="Q231" s="293"/>
      <c r="R231" s="293"/>
      <c r="S231" s="293"/>
      <c r="T231" s="293"/>
      <c r="U231" s="293"/>
      <c r="V231" s="223" t="s">
        <v>325</v>
      </c>
      <c r="W231" s="108" t="s">
        <v>310</v>
      </c>
      <c r="X231" s="323"/>
    </row>
    <row r="232" s="126" customFormat="1" ht="19.5" spans="1:24">
      <c r="A232" s="289"/>
      <c r="B232" s="313" t="s">
        <v>313</v>
      </c>
      <c r="C232" s="291">
        <f t="shared" si="97"/>
        <v>0</v>
      </c>
      <c r="D232" s="291">
        <f t="shared" si="98"/>
        <v>0</v>
      </c>
      <c r="E232" s="291"/>
      <c r="F232" s="291"/>
      <c r="G232" s="291"/>
      <c r="H232" s="291">
        <f t="shared" si="99"/>
        <v>0</v>
      </c>
      <c r="I232" s="291"/>
      <c r="J232" s="291"/>
      <c r="K232" s="291"/>
      <c r="L232" s="291">
        <f t="shared" si="100"/>
        <v>504</v>
      </c>
      <c r="M232" s="299">
        <f t="shared" si="101"/>
        <v>504</v>
      </c>
      <c r="N232" s="291"/>
      <c r="O232" s="293">
        <v>504</v>
      </c>
      <c r="P232" s="293"/>
      <c r="Q232" s="293"/>
      <c r="R232" s="293"/>
      <c r="S232" s="293"/>
      <c r="T232" s="293"/>
      <c r="U232" s="293"/>
      <c r="V232" s="223" t="s">
        <v>325</v>
      </c>
      <c r="W232" s="108" t="s">
        <v>310</v>
      </c>
      <c r="X232" s="323"/>
    </row>
    <row r="233" s="126" customFormat="1" ht="19.5" spans="1:24">
      <c r="A233" s="289"/>
      <c r="B233" s="313" t="s">
        <v>314</v>
      </c>
      <c r="C233" s="291">
        <f t="shared" si="97"/>
        <v>0</v>
      </c>
      <c r="D233" s="291">
        <f t="shared" si="98"/>
        <v>0</v>
      </c>
      <c r="E233" s="291"/>
      <c r="F233" s="291"/>
      <c r="G233" s="291"/>
      <c r="H233" s="291">
        <f t="shared" si="99"/>
        <v>0</v>
      </c>
      <c r="I233" s="291"/>
      <c r="J233" s="291"/>
      <c r="K233" s="291"/>
      <c r="L233" s="291">
        <f t="shared" si="100"/>
        <v>360</v>
      </c>
      <c r="M233" s="299">
        <f t="shared" si="101"/>
        <v>360</v>
      </c>
      <c r="N233" s="291"/>
      <c r="O233" s="293">
        <v>360</v>
      </c>
      <c r="P233" s="293"/>
      <c r="Q233" s="293"/>
      <c r="R233" s="293"/>
      <c r="S233" s="293"/>
      <c r="T233" s="293"/>
      <c r="U233" s="293"/>
      <c r="V233" s="223" t="s">
        <v>325</v>
      </c>
      <c r="W233" s="108" t="s">
        <v>310</v>
      </c>
      <c r="X233" s="323"/>
    </row>
    <row r="234" s="208" customFormat="1" ht="19.5" spans="1:30">
      <c r="A234" s="332"/>
      <c r="B234" s="313" t="s">
        <v>225</v>
      </c>
      <c r="C234" s="291">
        <f t="shared" si="97"/>
        <v>0</v>
      </c>
      <c r="D234" s="291">
        <f t="shared" si="98"/>
        <v>0</v>
      </c>
      <c r="E234" s="291"/>
      <c r="F234" s="291"/>
      <c r="G234" s="291"/>
      <c r="H234" s="291">
        <f t="shared" si="99"/>
        <v>0</v>
      </c>
      <c r="I234" s="291"/>
      <c r="J234" s="291"/>
      <c r="K234" s="291"/>
      <c r="L234" s="291">
        <f t="shared" si="100"/>
        <v>216</v>
      </c>
      <c r="M234" s="299">
        <f t="shared" si="101"/>
        <v>216</v>
      </c>
      <c r="N234" s="291"/>
      <c r="O234" s="291">
        <v>216</v>
      </c>
      <c r="P234" s="291"/>
      <c r="Q234" s="291"/>
      <c r="R234" s="291"/>
      <c r="S234" s="291"/>
      <c r="T234" s="291"/>
      <c r="U234" s="291"/>
      <c r="V234" s="223" t="s">
        <v>325</v>
      </c>
      <c r="W234" s="108"/>
      <c r="X234" s="235"/>
      <c r="Y234" s="235"/>
      <c r="Z234" s="235"/>
      <c r="AA234" s="235"/>
      <c r="AB234" s="235"/>
      <c r="AC234" s="235"/>
      <c r="AD234" s="235"/>
    </row>
    <row r="235" s="208" customFormat="1" ht="19.5" spans="1:30">
      <c r="A235" s="332"/>
      <c r="B235" s="313" t="s">
        <v>315</v>
      </c>
      <c r="C235" s="291">
        <f t="shared" si="97"/>
        <v>0</v>
      </c>
      <c r="D235" s="291">
        <f t="shared" si="98"/>
        <v>0</v>
      </c>
      <c r="E235" s="291"/>
      <c r="F235" s="291"/>
      <c r="G235" s="291"/>
      <c r="H235" s="291">
        <f t="shared" si="99"/>
        <v>0</v>
      </c>
      <c r="I235" s="291"/>
      <c r="J235" s="291"/>
      <c r="K235" s="291"/>
      <c r="L235" s="291">
        <f t="shared" si="100"/>
        <v>5472</v>
      </c>
      <c r="M235" s="299">
        <f t="shared" si="101"/>
        <v>5472</v>
      </c>
      <c r="N235" s="291"/>
      <c r="O235" s="291">
        <v>5472</v>
      </c>
      <c r="P235" s="291"/>
      <c r="Q235" s="291"/>
      <c r="R235" s="291"/>
      <c r="S235" s="291"/>
      <c r="T235" s="291"/>
      <c r="U235" s="291"/>
      <c r="V235" s="223"/>
      <c r="W235" s="108"/>
      <c r="X235" s="235"/>
      <c r="Y235" s="235"/>
      <c r="Z235" s="235"/>
      <c r="AA235" s="235"/>
      <c r="AB235" s="235"/>
      <c r="AC235" s="235"/>
      <c r="AD235" s="235"/>
    </row>
    <row r="236" s="208" customFormat="1" ht="19.5" spans="1:30">
      <c r="A236" s="332"/>
      <c r="B236" s="313" t="s">
        <v>198</v>
      </c>
      <c r="C236" s="291">
        <f t="shared" si="97"/>
        <v>0</v>
      </c>
      <c r="D236" s="291">
        <f t="shared" si="98"/>
        <v>0</v>
      </c>
      <c r="E236" s="291"/>
      <c r="F236" s="291"/>
      <c r="G236" s="291"/>
      <c r="H236" s="291">
        <f t="shared" si="99"/>
        <v>0</v>
      </c>
      <c r="I236" s="291"/>
      <c r="J236" s="291"/>
      <c r="K236" s="291"/>
      <c r="L236" s="291">
        <f t="shared" si="100"/>
        <v>2448</v>
      </c>
      <c r="M236" s="299">
        <f t="shared" si="101"/>
        <v>2448</v>
      </c>
      <c r="N236" s="291"/>
      <c r="O236" s="291">
        <v>2448</v>
      </c>
      <c r="P236" s="291"/>
      <c r="Q236" s="291"/>
      <c r="R236" s="291"/>
      <c r="S236" s="291"/>
      <c r="T236" s="291"/>
      <c r="U236" s="291"/>
      <c r="V236" s="223"/>
      <c r="W236" s="108"/>
      <c r="X236" s="235"/>
      <c r="Y236" s="235"/>
      <c r="Z236" s="235"/>
      <c r="AA236" s="235"/>
      <c r="AB236" s="235"/>
      <c r="AC236" s="235"/>
      <c r="AD236" s="235"/>
    </row>
    <row r="237" s="208" customFormat="1" ht="19.5" spans="1:30">
      <c r="A237" s="93"/>
      <c r="B237" s="123" t="s">
        <v>326</v>
      </c>
      <c r="C237" s="90">
        <f>SUM(C238:C248)</f>
        <v>0</v>
      </c>
      <c r="D237" s="90">
        <f t="shared" ref="D237:T237" si="102">SUM(D238:D248)</f>
        <v>0</v>
      </c>
      <c r="E237" s="90">
        <f t="shared" si="102"/>
        <v>0</v>
      </c>
      <c r="F237" s="90">
        <f t="shared" si="102"/>
        <v>0</v>
      </c>
      <c r="G237" s="90">
        <f t="shared" si="102"/>
        <v>0</v>
      </c>
      <c r="H237" s="90">
        <f t="shared" si="102"/>
        <v>0</v>
      </c>
      <c r="I237" s="90">
        <f t="shared" si="102"/>
        <v>0</v>
      </c>
      <c r="J237" s="90">
        <f t="shared" si="102"/>
        <v>0</v>
      </c>
      <c r="K237" s="90">
        <f t="shared" si="102"/>
        <v>0</v>
      </c>
      <c r="L237" s="90">
        <f t="shared" si="102"/>
        <v>71880</v>
      </c>
      <c r="M237" s="90">
        <f t="shared" si="102"/>
        <v>71880</v>
      </c>
      <c r="N237" s="90">
        <f t="shared" si="102"/>
        <v>0</v>
      </c>
      <c r="O237" s="90">
        <f t="shared" si="102"/>
        <v>71880</v>
      </c>
      <c r="P237" s="90">
        <f t="shared" si="102"/>
        <v>0</v>
      </c>
      <c r="Q237" s="90">
        <f t="shared" si="102"/>
        <v>0</v>
      </c>
      <c r="R237" s="90">
        <f t="shared" si="102"/>
        <v>0</v>
      </c>
      <c r="S237" s="90">
        <f t="shared" si="102"/>
        <v>0</v>
      </c>
      <c r="T237" s="90">
        <f t="shared" si="102"/>
        <v>0</v>
      </c>
      <c r="U237" s="90"/>
      <c r="V237" s="303"/>
      <c r="W237" s="108"/>
      <c r="X237" s="235"/>
      <c r="Y237" s="235"/>
      <c r="Z237" s="235"/>
      <c r="AA237" s="235"/>
      <c r="AB237" s="235"/>
      <c r="AC237" s="235"/>
      <c r="AD237" s="235"/>
    </row>
    <row r="238" s="126" customFormat="1" ht="19.5" spans="1:30">
      <c r="A238" s="332"/>
      <c r="B238" s="292" t="s">
        <v>116</v>
      </c>
      <c r="C238" s="291">
        <f t="shared" ref="C238:C248" si="103">D238+H238</f>
        <v>0</v>
      </c>
      <c r="D238" s="291">
        <f t="shared" ref="D238:D248" si="104">E238+F238+G238</f>
        <v>0</v>
      </c>
      <c r="E238" s="291"/>
      <c r="F238" s="291"/>
      <c r="G238" s="291"/>
      <c r="H238" s="291">
        <f t="shared" ref="H238:H248" si="105">I238+J238+K238</f>
        <v>0</v>
      </c>
      <c r="I238" s="291"/>
      <c r="J238" s="291"/>
      <c r="K238" s="291"/>
      <c r="L238" s="291">
        <f t="shared" ref="L238:L248" si="106">M238+R238+S238+T238</f>
        <v>20400</v>
      </c>
      <c r="M238" s="299">
        <f t="shared" ref="M238:M248" si="107">N238+O238+P238+Q238</f>
        <v>20400</v>
      </c>
      <c r="N238" s="291"/>
      <c r="O238" s="291">
        <v>20400</v>
      </c>
      <c r="P238" s="291"/>
      <c r="Q238" s="291"/>
      <c r="R238" s="291"/>
      <c r="S238" s="291"/>
      <c r="T238" s="339"/>
      <c r="U238" s="339"/>
      <c r="V238" s="223" t="s">
        <v>327</v>
      </c>
      <c r="W238" s="235" t="s">
        <v>310</v>
      </c>
      <c r="X238" s="235"/>
      <c r="Y238" s="235"/>
      <c r="Z238" s="235"/>
      <c r="AA238" s="235"/>
      <c r="AB238" s="235"/>
      <c r="AC238" s="235"/>
      <c r="AD238" s="208"/>
    </row>
    <row r="239" s="126" customFormat="1" ht="19.5" customHeight="1" spans="1:30">
      <c r="A239" s="332"/>
      <c r="B239" s="292" t="s">
        <v>125</v>
      </c>
      <c r="C239" s="291">
        <f t="shared" si="103"/>
        <v>0</v>
      </c>
      <c r="D239" s="291">
        <f t="shared" si="104"/>
        <v>0</v>
      </c>
      <c r="E239" s="291"/>
      <c r="F239" s="291"/>
      <c r="G239" s="291"/>
      <c r="H239" s="291">
        <f t="shared" si="105"/>
        <v>0</v>
      </c>
      <c r="I239" s="291"/>
      <c r="J239" s="291"/>
      <c r="K239" s="291"/>
      <c r="L239" s="291">
        <f t="shared" si="106"/>
        <v>1632</v>
      </c>
      <c r="M239" s="299">
        <f t="shared" si="107"/>
        <v>1632</v>
      </c>
      <c r="N239" s="291"/>
      <c r="O239" s="291">
        <v>1632</v>
      </c>
      <c r="P239" s="291"/>
      <c r="Q239" s="293"/>
      <c r="R239" s="291"/>
      <c r="S239" s="291"/>
      <c r="T239" s="339"/>
      <c r="U239" s="339"/>
      <c r="V239" s="223" t="s">
        <v>327</v>
      </c>
      <c r="W239" s="235" t="s">
        <v>310</v>
      </c>
      <c r="X239" s="235"/>
      <c r="Y239" s="235"/>
      <c r="Z239" s="235"/>
      <c r="AA239" s="235"/>
      <c r="AB239" s="235"/>
      <c r="AC239" s="235"/>
      <c r="AD239" s="235"/>
    </row>
    <row r="240" s="126" customFormat="1" ht="19.5" customHeight="1" spans="1:30">
      <c r="A240" s="332"/>
      <c r="B240" s="292" t="s">
        <v>311</v>
      </c>
      <c r="C240" s="291">
        <f t="shared" si="103"/>
        <v>0</v>
      </c>
      <c r="D240" s="291">
        <f t="shared" si="104"/>
        <v>0</v>
      </c>
      <c r="E240" s="291"/>
      <c r="F240" s="291"/>
      <c r="G240" s="291"/>
      <c r="H240" s="291">
        <f t="shared" si="105"/>
        <v>0</v>
      </c>
      <c r="I240" s="291"/>
      <c r="J240" s="291"/>
      <c r="K240" s="291"/>
      <c r="L240" s="291">
        <f t="shared" si="106"/>
        <v>816</v>
      </c>
      <c r="M240" s="299">
        <f t="shared" si="107"/>
        <v>816</v>
      </c>
      <c r="N240" s="291"/>
      <c r="O240" s="291">
        <v>816</v>
      </c>
      <c r="P240" s="291"/>
      <c r="Q240" s="291"/>
      <c r="R240" s="291"/>
      <c r="S240" s="291"/>
      <c r="T240" s="339"/>
      <c r="U240" s="339"/>
      <c r="V240" s="223" t="s">
        <v>327</v>
      </c>
      <c r="W240" s="235" t="s">
        <v>310</v>
      </c>
      <c r="X240" s="235"/>
      <c r="Y240" s="235"/>
      <c r="Z240" s="235"/>
      <c r="AA240" s="235"/>
      <c r="AB240" s="235"/>
      <c r="AC240" s="235"/>
      <c r="AD240" s="208"/>
    </row>
    <row r="241" s="208" customFormat="1" ht="19.5" customHeight="1" spans="1:30">
      <c r="A241" s="332"/>
      <c r="B241" s="313" t="s">
        <v>177</v>
      </c>
      <c r="C241" s="291">
        <f t="shared" si="103"/>
        <v>0</v>
      </c>
      <c r="D241" s="291">
        <f t="shared" si="104"/>
        <v>0</v>
      </c>
      <c r="E241" s="291"/>
      <c r="F241" s="291"/>
      <c r="G241" s="291"/>
      <c r="H241" s="291">
        <f t="shared" si="105"/>
        <v>0</v>
      </c>
      <c r="I241" s="291"/>
      <c r="J241" s="291"/>
      <c r="K241" s="291"/>
      <c r="L241" s="291">
        <f t="shared" si="106"/>
        <v>2856</v>
      </c>
      <c r="M241" s="299">
        <f t="shared" si="107"/>
        <v>2856</v>
      </c>
      <c r="N241" s="291"/>
      <c r="O241" s="291">
        <v>2856</v>
      </c>
      <c r="P241" s="291"/>
      <c r="Q241" s="291"/>
      <c r="R241" s="291"/>
      <c r="S241" s="291"/>
      <c r="T241" s="339"/>
      <c r="U241" s="339"/>
      <c r="V241" s="223" t="s">
        <v>327</v>
      </c>
      <c r="W241" s="235" t="s">
        <v>310</v>
      </c>
      <c r="X241" s="235"/>
      <c r="Y241" s="235"/>
      <c r="Z241" s="235"/>
      <c r="AA241" s="235"/>
      <c r="AB241" s="235"/>
      <c r="AC241" s="235"/>
      <c r="AD241" s="235"/>
    </row>
    <row r="242" s="126" customFormat="1" ht="19.5" customHeight="1" spans="1:24">
      <c r="A242" s="289"/>
      <c r="B242" s="313" t="s">
        <v>183</v>
      </c>
      <c r="C242" s="291">
        <f t="shared" si="103"/>
        <v>0</v>
      </c>
      <c r="D242" s="291">
        <f t="shared" si="104"/>
        <v>0</v>
      </c>
      <c r="E242" s="291"/>
      <c r="F242" s="291"/>
      <c r="G242" s="291"/>
      <c r="H242" s="291">
        <f t="shared" si="105"/>
        <v>0</v>
      </c>
      <c r="I242" s="291"/>
      <c r="J242" s="291"/>
      <c r="K242" s="291"/>
      <c r="L242" s="291">
        <f t="shared" si="106"/>
        <v>816</v>
      </c>
      <c r="M242" s="299">
        <f t="shared" si="107"/>
        <v>816</v>
      </c>
      <c r="N242" s="291"/>
      <c r="O242" s="293">
        <v>816</v>
      </c>
      <c r="P242" s="293"/>
      <c r="Q242" s="293"/>
      <c r="R242" s="293"/>
      <c r="S242" s="293"/>
      <c r="T242" s="293"/>
      <c r="U242" s="293"/>
      <c r="V242" s="223" t="s">
        <v>327</v>
      </c>
      <c r="W242" s="235" t="s">
        <v>310</v>
      </c>
      <c r="X242" s="323"/>
    </row>
    <row r="243" s="126" customFormat="1" ht="19.5" customHeight="1" spans="1:24">
      <c r="A243" s="289"/>
      <c r="B243" s="313" t="s">
        <v>312</v>
      </c>
      <c r="C243" s="291">
        <f t="shared" si="103"/>
        <v>0</v>
      </c>
      <c r="D243" s="291">
        <f t="shared" si="104"/>
        <v>0</v>
      </c>
      <c r="E243" s="291"/>
      <c r="F243" s="291"/>
      <c r="G243" s="291"/>
      <c r="H243" s="291">
        <f t="shared" si="105"/>
        <v>0</v>
      </c>
      <c r="I243" s="291"/>
      <c r="J243" s="291"/>
      <c r="K243" s="291"/>
      <c r="L243" s="291">
        <f t="shared" si="106"/>
        <v>720</v>
      </c>
      <c r="M243" s="299">
        <f t="shared" si="107"/>
        <v>720</v>
      </c>
      <c r="N243" s="291"/>
      <c r="O243" s="293">
        <v>720</v>
      </c>
      <c r="P243" s="293"/>
      <c r="Q243" s="293"/>
      <c r="R243" s="293"/>
      <c r="S243" s="293"/>
      <c r="T243" s="293"/>
      <c r="U243" s="293"/>
      <c r="V243" s="223" t="s">
        <v>327</v>
      </c>
      <c r="W243" s="235" t="s">
        <v>310</v>
      </c>
      <c r="X243" s="323"/>
    </row>
    <row r="244" s="126" customFormat="1" ht="19.5" customHeight="1" spans="1:24">
      <c r="A244" s="289"/>
      <c r="B244" s="313" t="s">
        <v>313</v>
      </c>
      <c r="C244" s="291">
        <f t="shared" si="103"/>
        <v>0</v>
      </c>
      <c r="D244" s="291">
        <f t="shared" si="104"/>
        <v>0</v>
      </c>
      <c r="E244" s="291"/>
      <c r="F244" s="291"/>
      <c r="G244" s="291"/>
      <c r="H244" s="291">
        <f t="shared" si="105"/>
        <v>0</v>
      </c>
      <c r="I244" s="291"/>
      <c r="J244" s="291"/>
      <c r="K244" s="291"/>
      <c r="L244" s="291">
        <f t="shared" si="106"/>
        <v>2520</v>
      </c>
      <c r="M244" s="299">
        <f t="shared" si="107"/>
        <v>2520</v>
      </c>
      <c r="N244" s="291"/>
      <c r="O244" s="293">
        <v>2520</v>
      </c>
      <c r="P244" s="293"/>
      <c r="Q244" s="293"/>
      <c r="R244" s="293"/>
      <c r="S244" s="293"/>
      <c r="T244" s="293"/>
      <c r="U244" s="293"/>
      <c r="V244" s="223" t="s">
        <v>327</v>
      </c>
      <c r="W244" s="235" t="s">
        <v>310</v>
      </c>
      <c r="X244" s="323"/>
    </row>
    <row r="245" s="126" customFormat="1" ht="19.5" customHeight="1" spans="1:24">
      <c r="A245" s="289"/>
      <c r="B245" s="313" t="s">
        <v>314</v>
      </c>
      <c r="C245" s="291">
        <f t="shared" si="103"/>
        <v>0</v>
      </c>
      <c r="D245" s="291">
        <f t="shared" si="104"/>
        <v>0</v>
      </c>
      <c r="E245" s="291"/>
      <c r="F245" s="291"/>
      <c r="G245" s="291"/>
      <c r="H245" s="291">
        <f t="shared" si="105"/>
        <v>0</v>
      </c>
      <c r="I245" s="291"/>
      <c r="J245" s="291"/>
      <c r="K245" s="291"/>
      <c r="L245" s="291">
        <f t="shared" si="106"/>
        <v>1080</v>
      </c>
      <c r="M245" s="299">
        <f t="shared" si="107"/>
        <v>1080</v>
      </c>
      <c r="N245" s="291"/>
      <c r="O245" s="293">
        <v>1080</v>
      </c>
      <c r="P245" s="293"/>
      <c r="Q245" s="293"/>
      <c r="R245" s="293"/>
      <c r="S245" s="293"/>
      <c r="T245" s="293"/>
      <c r="U245" s="293"/>
      <c r="V245" s="223" t="s">
        <v>327</v>
      </c>
      <c r="W245" s="235" t="s">
        <v>310</v>
      </c>
      <c r="X245" s="323"/>
    </row>
    <row r="246" s="126" customFormat="1" ht="19.5" customHeight="1" spans="1:24">
      <c r="A246" s="289"/>
      <c r="B246" s="313" t="s">
        <v>225</v>
      </c>
      <c r="C246" s="291">
        <f t="shared" si="103"/>
        <v>0</v>
      </c>
      <c r="D246" s="291">
        <f t="shared" si="104"/>
        <v>0</v>
      </c>
      <c r="E246" s="291"/>
      <c r="F246" s="291"/>
      <c r="G246" s="291"/>
      <c r="H246" s="291">
        <f t="shared" si="105"/>
        <v>0</v>
      </c>
      <c r="I246" s="291"/>
      <c r="J246" s="291"/>
      <c r="K246" s="291"/>
      <c r="L246" s="291">
        <f t="shared" si="106"/>
        <v>1800</v>
      </c>
      <c r="M246" s="299">
        <f t="shared" si="107"/>
        <v>1800</v>
      </c>
      <c r="N246" s="291"/>
      <c r="O246" s="293">
        <v>1800</v>
      </c>
      <c r="P246" s="293"/>
      <c r="Q246" s="293"/>
      <c r="R246" s="293"/>
      <c r="S246" s="293"/>
      <c r="T246" s="293"/>
      <c r="U246" s="293"/>
      <c r="V246" s="223" t="s">
        <v>327</v>
      </c>
      <c r="W246" s="235" t="s">
        <v>310</v>
      </c>
      <c r="X246" s="323"/>
    </row>
    <row r="247" s="126" customFormat="1" ht="19.5" customHeight="1" spans="1:24">
      <c r="A247" s="289"/>
      <c r="B247" s="313" t="s">
        <v>315</v>
      </c>
      <c r="C247" s="291">
        <f t="shared" si="103"/>
        <v>0</v>
      </c>
      <c r="D247" s="291">
        <f t="shared" si="104"/>
        <v>0</v>
      </c>
      <c r="E247" s="291"/>
      <c r="F247" s="291"/>
      <c r="G247" s="291"/>
      <c r="H247" s="291">
        <f t="shared" si="105"/>
        <v>0</v>
      </c>
      <c r="I247" s="291"/>
      <c r="J247" s="291"/>
      <c r="K247" s="291"/>
      <c r="L247" s="291">
        <f t="shared" si="106"/>
        <v>27000</v>
      </c>
      <c r="M247" s="299">
        <f t="shared" si="107"/>
        <v>27000</v>
      </c>
      <c r="N247" s="291"/>
      <c r="O247" s="293">
        <v>27000</v>
      </c>
      <c r="P247" s="293"/>
      <c r="Q247" s="293"/>
      <c r="R247" s="293"/>
      <c r="S247" s="293"/>
      <c r="T247" s="293"/>
      <c r="U247" s="293"/>
      <c r="V247" s="223"/>
      <c r="W247" s="235"/>
      <c r="X247" s="323"/>
    </row>
    <row r="248" s="126" customFormat="1" ht="19.5" customHeight="1" spans="1:24">
      <c r="A248" s="289"/>
      <c r="B248" s="313" t="s">
        <v>198</v>
      </c>
      <c r="C248" s="291">
        <f t="shared" si="103"/>
        <v>0</v>
      </c>
      <c r="D248" s="291">
        <f t="shared" si="104"/>
        <v>0</v>
      </c>
      <c r="E248" s="291"/>
      <c r="F248" s="291"/>
      <c r="G248" s="291"/>
      <c r="H248" s="291">
        <f t="shared" si="105"/>
        <v>0</v>
      </c>
      <c r="I248" s="291"/>
      <c r="J248" s="291"/>
      <c r="K248" s="291"/>
      <c r="L248" s="291">
        <f t="shared" si="106"/>
        <v>12240</v>
      </c>
      <c r="M248" s="299">
        <f t="shared" si="107"/>
        <v>12240</v>
      </c>
      <c r="N248" s="291"/>
      <c r="O248" s="293">
        <v>12240</v>
      </c>
      <c r="P248" s="293"/>
      <c r="Q248" s="293"/>
      <c r="R248" s="293"/>
      <c r="S248" s="293"/>
      <c r="T248" s="293"/>
      <c r="U248" s="293"/>
      <c r="V248" s="223"/>
      <c r="W248" s="235"/>
      <c r="X248" s="323"/>
    </row>
    <row r="249" s="126" customFormat="1" ht="19.5" spans="1:23">
      <c r="A249" s="110">
        <v>12</v>
      </c>
      <c r="B249" s="84" t="s">
        <v>328</v>
      </c>
      <c r="C249" s="86">
        <f t="shared" ref="C249:T249" si="108">C250+C251</f>
        <v>0</v>
      </c>
      <c r="D249" s="86">
        <f t="shared" si="108"/>
        <v>0</v>
      </c>
      <c r="E249" s="86">
        <f t="shared" si="108"/>
        <v>0</v>
      </c>
      <c r="F249" s="86">
        <f t="shared" si="108"/>
        <v>0</v>
      </c>
      <c r="G249" s="86">
        <f t="shared" si="108"/>
        <v>0</v>
      </c>
      <c r="H249" s="86">
        <f t="shared" si="108"/>
        <v>0</v>
      </c>
      <c r="I249" s="86">
        <f t="shared" si="108"/>
        <v>0</v>
      </c>
      <c r="J249" s="86">
        <f t="shared" si="108"/>
        <v>0</v>
      </c>
      <c r="K249" s="86">
        <f t="shared" si="108"/>
        <v>0</v>
      </c>
      <c r="L249" s="86">
        <f t="shared" si="108"/>
        <v>1904160</v>
      </c>
      <c r="M249" s="86">
        <f t="shared" si="108"/>
        <v>0</v>
      </c>
      <c r="N249" s="86">
        <f t="shared" si="108"/>
        <v>0</v>
      </c>
      <c r="O249" s="86">
        <f t="shared" si="108"/>
        <v>0</v>
      </c>
      <c r="P249" s="86">
        <f t="shared" si="108"/>
        <v>0</v>
      </c>
      <c r="Q249" s="86">
        <f t="shared" si="108"/>
        <v>0</v>
      </c>
      <c r="R249" s="86">
        <f t="shared" si="108"/>
        <v>0</v>
      </c>
      <c r="S249" s="86">
        <f t="shared" si="108"/>
        <v>1904160</v>
      </c>
      <c r="T249" s="86">
        <f t="shared" si="108"/>
        <v>0</v>
      </c>
      <c r="U249" s="86"/>
      <c r="V249" s="337"/>
      <c r="W249" s="127"/>
    </row>
    <row r="250" s="45" customFormat="1" ht="24" spans="1:30">
      <c r="A250" s="87"/>
      <c r="B250" s="123" t="s">
        <v>329</v>
      </c>
      <c r="C250" s="90">
        <f>D250+H250</f>
        <v>0</v>
      </c>
      <c r="D250" s="90">
        <f>E250+F250+G250</f>
        <v>0</v>
      </c>
      <c r="E250" s="90"/>
      <c r="F250" s="90"/>
      <c r="G250" s="90"/>
      <c r="H250" s="90">
        <f>I250+J250+K250</f>
        <v>0</v>
      </c>
      <c r="I250" s="90"/>
      <c r="J250" s="90"/>
      <c r="K250" s="90"/>
      <c r="L250" s="90">
        <f>M250+R250+S250+T250</f>
        <v>1904160</v>
      </c>
      <c r="M250" s="90">
        <f>N250+O250+P250+Q250</f>
        <v>0</v>
      </c>
      <c r="N250" s="90"/>
      <c r="O250" s="90"/>
      <c r="P250" s="90"/>
      <c r="Q250" s="90"/>
      <c r="R250" s="90"/>
      <c r="S250" s="90">
        <v>1904160</v>
      </c>
      <c r="T250" s="90"/>
      <c r="U250" s="90"/>
      <c r="V250" s="305"/>
      <c r="W250" s="108"/>
      <c r="X250" s="288"/>
      <c r="Y250" s="106"/>
      <c r="Z250" s="106"/>
      <c r="AA250" s="106"/>
      <c r="AB250" s="106"/>
      <c r="AC250" s="106"/>
      <c r="AD250" s="106"/>
    </row>
    <row r="251" s="45" customFormat="1" ht="19.5" hidden="1" spans="1:30">
      <c r="A251" s="87"/>
      <c r="B251" s="123"/>
      <c r="C251" s="90">
        <f>D251+H251</f>
        <v>0</v>
      </c>
      <c r="D251" s="90">
        <f>E251+F251+G251</f>
        <v>0</v>
      </c>
      <c r="E251" s="90"/>
      <c r="F251" s="90"/>
      <c r="G251" s="90"/>
      <c r="H251" s="90">
        <f>I251+J251+K251</f>
        <v>0</v>
      </c>
      <c r="I251" s="90"/>
      <c r="J251" s="90"/>
      <c r="K251" s="90"/>
      <c r="L251" s="90">
        <f>M251+R251+S251+T251</f>
        <v>0</v>
      </c>
      <c r="M251" s="90">
        <f>N251+O251+P251+Q251</f>
        <v>0</v>
      </c>
      <c r="N251" s="90"/>
      <c r="O251" s="90"/>
      <c r="P251" s="90"/>
      <c r="Q251" s="90"/>
      <c r="R251" s="90"/>
      <c r="S251" s="90"/>
      <c r="T251" s="90"/>
      <c r="U251" s="90"/>
      <c r="V251" s="305"/>
      <c r="W251" s="108"/>
      <c r="X251" s="288"/>
      <c r="Y251" s="106"/>
      <c r="Z251" s="106"/>
      <c r="AA251" s="106"/>
      <c r="AB251" s="106"/>
      <c r="AC251" s="106"/>
      <c r="AD251" s="106"/>
    </row>
    <row r="252" s="126" customFormat="1" ht="19.5" spans="1:23">
      <c r="A252" s="110" t="s">
        <v>330</v>
      </c>
      <c r="B252" s="84" t="s">
        <v>331</v>
      </c>
      <c r="C252" s="86">
        <f t="shared" ref="C252:T252" si="109">C253</f>
        <v>0</v>
      </c>
      <c r="D252" s="86">
        <f t="shared" si="109"/>
        <v>0</v>
      </c>
      <c r="E252" s="86">
        <f t="shared" si="109"/>
        <v>0</v>
      </c>
      <c r="F252" s="86">
        <f t="shared" si="109"/>
        <v>0</v>
      </c>
      <c r="G252" s="86">
        <f t="shared" si="109"/>
        <v>0</v>
      </c>
      <c r="H252" s="86">
        <f t="shared" si="109"/>
        <v>0</v>
      </c>
      <c r="I252" s="86">
        <f t="shared" si="109"/>
        <v>0</v>
      </c>
      <c r="J252" s="86">
        <f t="shared" si="109"/>
        <v>0</v>
      </c>
      <c r="K252" s="86">
        <f t="shared" si="109"/>
        <v>0</v>
      </c>
      <c r="L252" s="86">
        <f t="shared" si="109"/>
        <v>290000</v>
      </c>
      <c r="M252" s="86">
        <f t="shared" si="109"/>
        <v>0</v>
      </c>
      <c r="N252" s="86">
        <f t="shared" si="109"/>
        <v>0</v>
      </c>
      <c r="O252" s="86">
        <f t="shared" si="109"/>
        <v>0</v>
      </c>
      <c r="P252" s="86">
        <f t="shared" si="109"/>
        <v>0</v>
      </c>
      <c r="Q252" s="86">
        <f t="shared" si="109"/>
        <v>0</v>
      </c>
      <c r="R252" s="86">
        <f t="shared" si="109"/>
        <v>0</v>
      </c>
      <c r="S252" s="86">
        <f t="shared" si="109"/>
        <v>290000</v>
      </c>
      <c r="T252" s="86">
        <f t="shared" si="109"/>
        <v>0</v>
      </c>
      <c r="U252" s="86"/>
      <c r="V252" s="337"/>
      <c r="W252" s="127"/>
    </row>
    <row r="253" s="45" customFormat="1" ht="19.5" spans="1:30">
      <c r="A253" s="87"/>
      <c r="B253" s="333" t="s">
        <v>332</v>
      </c>
      <c r="C253" s="90">
        <f>D253+H253</f>
        <v>0</v>
      </c>
      <c r="D253" s="90">
        <f>E253+F253+G253</f>
        <v>0</v>
      </c>
      <c r="E253" s="90"/>
      <c r="F253" s="90"/>
      <c r="G253" s="90"/>
      <c r="H253" s="90">
        <f>I253+J253+K253</f>
        <v>0</v>
      </c>
      <c r="I253" s="90"/>
      <c r="J253" s="90"/>
      <c r="K253" s="90"/>
      <c r="L253" s="90">
        <f>M253+R253+S253+T253</f>
        <v>290000</v>
      </c>
      <c r="M253" s="90">
        <f>N253+O253+P253+Q253</f>
        <v>0</v>
      </c>
      <c r="N253" s="90"/>
      <c r="O253" s="90"/>
      <c r="P253" s="90"/>
      <c r="Q253" s="90"/>
      <c r="R253" s="90"/>
      <c r="S253" s="90">
        <v>290000</v>
      </c>
      <c r="T253" s="90"/>
      <c r="U253" s="90"/>
      <c r="V253" s="305"/>
      <c r="W253" s="108"/>
      <c r="X253" s="288"/>
      <c r="Y253" s="106"/>
      <c r="Z253" s="106"/>
      <c r="AA253" s="106"/>
      <c r="AB253" s="106"/>
      <c r="AC253" s="106"/>
      <c r="AD253" s="106"/>
    </row>
    <row r="254" s="126" customFormat="1" ht="19.5" hidden="1" spans="1:23">
      <c r="A254" s="110" t="s">
        <v>138</v>
      </c>
      <c r="B254" s="84" t="s">
        <v>333</v>
      </c>
      <c r="C254" s="86">
        <f>D254+H254</f>
        <v>0</v>
      </c>
      <c r="D254" s="86">
        <f>E254+F254+G254</f>
        <v>0</v>
      </c>
      <c r="E254" s="86"/>
      <c r="F254" s="86"/>
      <c r="G254" s="86"/>
      <c r="H254" s="86">
        <f>I254+J254+K254</f>
        <v>0</v>
      </c>
      <c r="I254" s="86"/>
      <c r="J254" s="86"/>
      <c r="K254" s="86"/>
      <c r="L254" s="86">
        <f>M254+R254+S254+T254</f>
        <v>0</v>
      </c>
      <c r="M254" s="86">
        <f>N254+O254+P254+Q254</f>
        <v>0</v>
      </c>
      <c r="N254" s="336"/>
      <c r="O254" s="336"/>
      <c r="P254" s="336"/>
      <c r="Q254" s="336"/>
      <c r="R254" s="336"/>
      <c r="S254" s="336"/>
      <c r="T254" s="336"/>
      <c r="U254" s="336"/>
      <c r="V254" s="337"/>
      <c r="W254" s="127"/>
    </row>
    <row r="255" s="126" customFormat="1" ht="19.5" hidden="1" spans="1:23">
      <c r="A255" s="110" t="s">
        <v>334</v>
      </c>
      <c r="B255" s="84" t="s">
        <v>335</v>
      </c>
      <c r="C255" s="86">
        <f>D255+H255</f>
        <v>0</v>
      </c>
      <c r="D255" s="86">
        <f>E255+F255+G255</f>
        <v>0</v>
      </c>
      <c r="E255" s="86"/>
      <c r="F255" s="86"/>
      <c r="G255" s="86"/>
      <c r="H255" s="86">
        <f>I255+J255+K255</f>
        <v>0</v>
      </c>
      <c r="I255" s="86"/>
      <c r="J255" s="86"/>
      <c r="K255" s="86"/>
      <c r="L255" s="86">
        <f>M255+R255+S255+T255</f>
        <v>0</v>
      </c>
      <c r="M255" s="86">
        <f>N255+O255+P255+Q255</f>
        <v>0</v>
      </c>
      <c r="N255" s="336"/>
      <c r="O255" s="336"/>
      <c r="P255" s="336"/>
      <c r="Q255" s="336"/>
      <c r="R255" s="336"/>
      <c r="S255" s="336"/>
      <c r="T255" s="336"/>
      <c r="U255" s="336"/>
      <c r="V255" s="337"/>
      <c r="W255" s="127"/>
    </row>
    <row r="256" s="126" customFormat="1" ht="19.5" hidden="1" spans="1:23">
      <c r="A256" s="110" t="s">
        <v>336</v>
      </c>
      <c r="B256" s="84" t="s">
        <v>337</v>
      </c>
      <c r="C256" s="86">
        <f>D256+H256</f>
        <v>0</v>
      </c>
      <c r="D256" s="86">
        <f>E256+F256+G256</f>
        <v>0</v>
      </c>
      <c r="E256" s="86"/>
      <c r="F256" s="86"/>
      <c r="G256" s="86"/>
      <c r="H256" s="86">
        <f>I256+J256+K256</f>
        <v>0</v>
      </c>
      <c r="I256" s="86"/>
      <c r="J256" s="86"/>
      <c r="K256" s="86"/>
      <c r="L256" s="86">
        <f>M256+R256+S256+T256</f>
        <v>0</v>
      </c>
      <c r="M256" s="86">
        <f>N256+O256+P256+Q256</f>
        <v>0</v>
      </c>
      <c r="N256" s="336"/>
      <c r="O256" s="336"/>
      <c r="P256" s="336"/>
      <c r="Q256" s="336"/>
      <c r="R256" s="336"/>
      <c r="S256" s="336"/>
      <c r="T256" s="336"/>
      <c r="U256" s="336"/>
      <c r="V256" s="337"/>
      <c r="W256" s="127"/>
    </row>
    <row r="257" s="206" customFormat="1" ht="19.5" hidden="1" spans="1:30">
      <c r="A257" s="83" t="s">
        <v>164</v>
      </c>
      <c r="B257" s="84" t="s">
        <v>338</v>
      </c>
      <c r="C257" s="86">
        <f>C258</f>
        <v>0</v>
      </c>
      <c r="D257" s="86">
        <f t="shared" ref="D257:T257" si="110">D258</f>
        <v>0</v>
      </c>
      <c r="E257" s="86">
        <f t="shared" si="110"/>
        <v>0</v>
      </c>
      <c r="F257" s="86">
        <f t="shared" si="110"/>
        <v>0</v>
      </c>
      <c r="G257" s="86">
        <f t="shared" si="110"/>
        <v>0</v>
      </c>
      <c r="H257" s="86">
        <f t="shared" si="110"/>
        <v>0</v>
      </c>
      <c r="I257" s="86">
        <f t="shared" si="110"/>
        <v>0</v>
      </c>
      <c r="J257" s="86">
        <f t="shared" si="110"/>
        <v>0</v>
      </c>
      <c r="K257" s="86">
        <f t="shared" si="110"/>
        <v>0</v>
      </c>
      <c r="L257" s="86">
        <f t="shared" si="110"/>
        <v>0</v>
      </c>
      <c r="M257" s="86">
        <f t="shared" si="110"/>
        <v>0</v>
      </c>
      <c r="N257" s="86">
        <f t="shared" si="110"/>
        <v>0</v>
      </c>
      <c r="O257" s="86">
        <f t="shared" si="110"/>
        <v>0</v>
      </c>
      <c r="P257" s="86"/>
      <c r="Q257" s="86">
        <f t="shared" si="110"/>
        <v>0</v>
      </c>
      <c r="R257" s="86">
        <f t="shared" si="110"/>
        <v>0</v>
      </c>
      <c r="S257" s="86">
        <f t="shared" si="110"/>
        <v>0</v>
      </c>
      <c r="T257" s="86">
        <f t="shared" si="110"/>
        <v>0</v>
      </c>
      <c r="U257" s="86"/>
      <c r="V257" s="285"/>
      <c r="W257" s="108"/>
      <c r="X257" s="225"/>
      <c r="Y257" s="225"/>
      <c r="Z257" s="225"/>
      <c r="AA257" s="225"/>
      <c r="AB257" s="225"/>
      <c r="AC257" s="225"/>
      <c r="AD257" s="225"/>
    </row>
    <row r="258" s="206" customFormat="1" ht="19.5" hidden="1" spans="1:30">
      <c r="A258" s="93"/>
      <c r="B258" s="94"/>
      <c r="C258" s="90">
        <f>D258+H258</f>
        <v>0</v>
      </c>
      <c r="D258" s="90">
        <f>E258+F258+G258</f>
        <v>0</v>
      </c>
      <c r="E258" s="90"/>
      <c r="F258" s="90"/>
      <c r="G258" s="90"/>
      <c r="H258" s="90">
        <f>I258+J258+K258</f>
        <v>0</v>
      </c>
      <c r="I258" s="90"/>
      <c r="J258" s="90"/>
      <c r="K258" s="90"/>
      <c r="L258" s="90">
        <f>M258+R258+S258+T258</f>
        <v>0</v>
      </c>
      <c r="M258" s="90">
        <f>N258+O258+P258+Q258</f>
        <v>0</v>
      </c>
      <c r="N258" s="90"/>
      <c r="O258" s="90"/>
      <c r="P258" s="90"/>
      <c r="Q258" s="90"/>
      <c r="R258" s="90"/>
      <c r="S258" s="90"/>
      <c r="T258" s="302"/>
      <c r="U258" s="302"/>
      <c r="V258" s="285"/>
      <c r="W258" s="127"/>
      <c r="X258" s="225"/>
      <c r="Y258" s="225"/>
      <c r="Z258" s="225"/>
      <c r="AA258" s="225"/>
      <c r="AB258" s="225"/>
      <c r="AC258" s="225"/>
      <c r="AD258" s="225"/>
    </row>
    <row r="259" s="206" customFormat="1" ht="19.5" spans="1:30">
      <c r="A259" s="83"/>
      <c r="B259" s="113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286"/>
      <c r="U259" s="286"/>
      <c r="V259" s="285"/>
      <c r="W259" s="108"/>
      <c r="X259" s="225"/>
      <c r="Y259" s="225"/>
      <c r="Z259" s="225"/>
      <c r="AA259" s="225"/>
      <c r="AB259" s="225"/>
      <c r="AC259" s="225"/>
      <c r="AD259" s="225"/>
    </row>
    <row r="260" s="205" customFormat="1" ht="19.5" hidden="1" spans="1:30">
      <c r="A260" s="79" t="s">
        <v>339</v>
      </c>
      <c r="B260" s="80" t="s">
        <v>340</v>
      </c>
      <c r="C260" s="82">
        <f>C261+C262+C263+C264+C265+C266+C267+C268+C269+C270+C271+C272+C273+C274+C275</f>
        <v>0</v>
      </c>
      <c r="D260" s="82">
        <f t="shared" ref="D260:T260" si="111">D261+D262+D263+D264+D265+D266+D267+D268+D269+D270+D271+D272+D273+D274+D275</f>
        <v>0</v>
      </c>
      <c r="E260" s="82">
        <f t="shared" si="111"/>
        <v>0</v>
      </c>
      <c r="F260" s="82">
        <f t="shared" si="111"/>
        <v>0</v>
      </c>
      <c r="G260" s="82">
        <f t="shared" si="111"/>
        <v>0</v>
      </c>
      <c r="H260" s="82">
        <f t="shared" si="111"/>
        <v>0</v>
      </c>
      <c r="I260" s="82">
        <f t="shared" si="111"/>
        <v>0</v>
      </c>
      <c r="J260" s="82">
        <f t="shared" si="111"/>
        <v>0</v>
      </c>
      <c r="K260" s="82">
        <f t="shared" si="111"/>
        <v>0</v>
      </c>
      <c r="L260" s="82">
        <f t="shared" si="111"/>
        <v>0</v>
      </c>
      <c r="M260" s="82">
        <f t="shared" si="111"/>
        <v>0</v>
      </c>
      <c r="N260" s="82">
        <f t="shared" si="111"/>
        <v>0</v>
      </c>
      <c r="O260" s="82">
        <f t="shared" si="111"/>
        <v>0</v>
      </c>
      <c r="P260" s="82">
        <f t="shared" si="111"/>
        <v>0</v>
      </c>
      <c r="Q260" s="82">
        <f t="shared" si="111"/>
        <v>0</v>
      </c>
      <c r="R260" s="82">
        <f t="shared" si="111"/>
        <v>0</v>
      </c>
      <c r="S260" s="82">
        <f t="shared" si="111"/>
        <v>0</v>
      </c>
      <c r="T260" s="82">
        <f t="shared" si="111"/>
        <v>0</v>
      </c>
      <c r="U260" s="82"/>
      <c r="V260" s="285"/>
      <c r="W260" s="108"/>
      <c r="X260" s="225"/>
      <c r="Y260" s="225"/>
      <c r="Z260" s="225"/>
      <c r="AA260" s="225"/>
      <c r="AB260" s="225"/>
      <c r="AC260" s="225"/>
      <c r="AD260" s="225"/>
    </row>
    <row r="261" s="206" customFormat="1" ht="19.5" hidden="1" spans="1:30">
      <c r="A261" s="83" t="s">
        <v>110</v>
      </c>
      <c r="B261" s="84" t="s">
        <v>341</v>
      </c>
      <c r="C261" s="86">
        <f t="shared" ref="C261:C266" si="112">D261+H261</f>
        <v>0</v>
      </c>
      <c r="D261" s="86">
        <f t="shared" ref="D261:D266" si="113">E261+F261+G261</f>
        <v>0</v>
      </c>
      <c r="E261" s="86"/>
      <c r="F261" s="86"/>
      <c r="G261" s="86"/>
      <c r="H261" s="86">
        <f t="shared" ref="H261:H329" si="114">I261+J261+K261</f>
        <v>0</v>
      </c>
      <c r="I261" s="86"/>
      <c r="J261" s="86"/>
      <c r="K261" s="86"/>
      <c r="L261" s="86">
        <f t="shared" ref="L261:L275" si="115">M261+R261+S261+T261</f>
        <v>0</v>
      </c>
      <c r="M261" s="86">
        <f>N261+O261+P261+Q261</f>
        <v>0</v>
      </c>
      <c r="N261" s="86"/>
      <c r="O261" s="86"/>
      <c r="P261" s="86"/>
      <c r="Q261" s="86"/>
      <c r="R261" s="86"/>
      <c r="S261" s="86"/>
      <c r="T261" s="286"/>
      <c r="U261" s="286"/>
      <c r="V261" s="285"/>
      <c r="W261" s="108"/>
      <c r="X261" s="225"/>
      <c r="Y261" s="225"/>
      <c r="Z261" s="225"/>
      <c r="AA261" s="225"/>
      <c r="AB261" s="225"/>
      <c r="AC261" s="225"/>
      <c r="AD261" s="225"/>
    </row>
    <row r="262" s="210" customFormat="1" ht="19.5" hidden="1" spans="1:30">
      <c r="A262" s="110" t="s">
        <v>112</v>
      </c>
      <c r="B262" s="84" t="s">
        <v>342</v>
      </c>
      <c r="C262" s="86">
        <f t="shared" si="112"/>
        <v>0</v>
      </c>
      <c r="D262" s="86">
        <f t="shared" si="113"/>
        <v>0</v>
      </c>
      <c r="E262" s="86"/>
      <c r="F262" s="86"/>
      <c r="G262" s="86"/>
      <c r="H262" s="86">
        <f t="shared" si="114"/>
        <v>0</v>
      </c>
      <c r="I262" s="86"/>
      <c r="J262" s="86"/>
      <c r="K262" s="86"/>
      <c r="L262" s="86">
        <f t="shared" si="115"/>
        <v>0</v>
      </c>
      <c r="M262" s="86">
        <f t="shared" ref="M262:M275" si="116">N262+O262+P262+Q262</f>
        <v>0</v>
      </c>
      <c r="N262" s="86"/>
      <c r="O262" s="86"/>
      <c r="P262" s="86"/>
      <c r="Q262" s="86"/>
      <c r="R262" s="86"/>
      <c r="S262" s="86"/>
      <c r="T262" s="286"/>
      <c r="U262" s="286"/>
      <c r="V262" s="340"/>
      <c r="W262" s="108"/>
      <c r="X262" s="241"/>
      <c r="Y262" s="241"/>
      <c r="Z262" s="241"/>
      <c r="AA262" s="241"/>
      <c r="AB262" s="241"/>
      <c r="AC262" s="241"/>
      <c r="AD262" s="241"/>
    </row>
    <row r="263" s="210" customFormat="1" ht="19.5" hidden="1" spans="1:30">
      <c r="A263" s="110" t="s">
        <v>114</v>
      </c>
      <c r="B263" s="84" t="s">
        <v>343</v>
      </c>
      <c r="C263" s="86">
        <f t="shared" si="112"/>
        <v>0</v>
      </c>
      <c r="D263" s="86">
        <f t="shared" si="113"/>
        <v>0</v>
      </c>
      <c r="E263" s="86"/>
      <c r="F263" s="86"/>
      <c r="G263" s="86"/>
      <c r="H263" s="86">
        <f t="shared" si="114"/>
        <v>0</v>
      </c>
      <c r="I263" s="86"/>
      <c r="J263" s="86"/>
      <c r="K263" s="86"/>
      <c r="L263" s="86">
        <f t="shared" si="115"/>
        <v>0</v>
      </c>
      <c r="M263" s="86">
        <f t="shared" si="116"/>
        <v>0</v>
      </c>
      <c r="N263" s="86"/>
      <c r="O263" s="86"/>
      <c r="P263" s="86"/>
      <c r="Q263" s="86"/>
      <c r="R263" s="86"/>
      <c r="S263" s="86"/>
      <c r="T263" s="286"/>
      <c r="U263" s="286"/>
      <c r="V263" s="340"/>
      <c r="W263" s="108"/>
      <c r="X263" s="241"/>
      <c r="Y263" s="241"/>
      <c r="Z263" s="241"/>
      <c r="AA263" s="241"/>
      <c r="AB263" s="241"/>
      <c r="AC263" s="241"/>
      <c r="AD263" s="241"/>
    </row>
    <row r="264" s="210" customFormat="1" ht="19.5" hidden="1" spans="1:30">
      <c r="A264" s="110" t="s">
        <v>119</v>
      </c>
      <c r="B264" s="84" t="s">
        <v>344</v>
      </c>
      <c r="C264" s="86">
        <f t="shared" si="112"/>
        <v>0</v>
      </c>
      <c r="D264" s="86">
        <f t="shared" si="113"/>
        <v>0</v>
      </c>
      <c r="E264" s="86"/>
      <c r="F264" s="86"/>
      <c r="G264" s="86"/>
      <c r="H264" s="86">
        <f t="shared" si="114"/>
        <v>0</v>
      </c>
      <c r="I264" s="86"/>
      <c r="J264" s="86"/>
      <c r="K264" s="86"/>
      <c r="L264" s="86">
        <f t="shared" si="115"/>
        <v>0</v>
      </c>
      <c r="M264" s="86">
        <f t="shared" si="116"/>
        <v>0</v>
      </c>
      <c r="N264" s="86"/>
      <c r="O264" s="86"/>
      <c r="P264" s="86"/>
      <c r="Q264" s="86"/>
      <c r="R264" s="86"/>
      <c r="S264" s="86"/>
      <c r="T264" s="286"/>
      <c r="U264" s="286"/>
      <c r="V264" s="340"/>
      <c r="W264" s="108"/>
      <c r="X264" s="241"/>
      <c r="Y264" s="241"/>
      <c r="Z264" s="241"/>
      <c r="AA264" s="241"/>
      <c r="AB264" s="241"/>
      <c r="AC264" s="241"/>
      <c r="AD264" s="241"/>
    </row>
    <row r="265" s="210" customFormat="1" ht="19.5" hidden="1" spans="1:30">
      <c r="A265" s="110" t="s">
        <v>121</v>
      </c>
      <c r="B265" s="84" t="s">
        <v>345</v>
      </c>
      <c r="C265" s="86">
        <f t="shared" si="112"/>
        <v>0</v>
      </c>
      <c r="D265" s="86">
        <f t="shared" si="113"/>
        <v>0</v>
      </c>
      <c r="E265" s="86"/>
      <c r="F265" s="86"/>
      <c r="G265" s="86"/>
      <c r="H265" s="86">
        <f t="shared" si="114"/>
        <v>0</v>
      </c>
      <c r="I265" s="86"/>
      <c r="J265" s="86"/>
      <c r="K265" s="86"/>
      <c r="L265" s="86">
        <f t="shared" si="115"/>
        <v>0</v>
      </c>
      <c r="M265" s="86">
        <f t="shared" si="116"/>
        <v>0</v>
      </c>
      <c r="N265" s="86"/>
      <c r="O265" s="86"/>
      <c r="P265" s="86"/>
      <c r="Q265" s="86"/>
      <c r="R265" s="86"/>
      <c r="S265" s="86"/>
      <c r="T265" s="286"/>
      <c r="U265" s="286"/>
      <c r="V265" s="340"/>
      <c r="W265" s="108"/>
      <c r="X265" s="241"/>
      <c r="Y265" s="241"/>
      <c r="Z265" s="241"/>
      <c r="AA265" s="241"/>
      <c r="AB265" s="241"/>
      <c r="AC265" s="241"/>
      <c r="AD265" s="241"/>
    </row>
    <row r="266" s="210" customFormat="1" ht="19.5" hidden="1" spans="1:30">
      <c r="A266" s="110" t="s">
        <v>123</v>
      </c>
      <c r="B266" s="84" t="s">
        <v>346</v>
      </c>
      <c r="C266" s="86">
        <f t="shared" si="112"/>
        <v>0</v>
      </c>
      <c r="D266" s="86">
        <f t="shared" si="113"/>
        <v>0</v>
      </c>
      <c r="E266" s="86"/>
      <c r="F266" s="86"/>
      <c r="G266" s="86"/>
      <c r="H266" s="86">
        <f t="shared" si="114"/>
        <v>0</v>
      </c>
      <c r="I266" s="86"/>
      <c r="J266" s="86"/>
      <c r="K266" s="86"/>
      <c r="L266" s="86">
        <f t="shared" si="115"/>
        <v>0</v>
      </c>
      <c r="M266" s="86">
        <f t="shared" si="116"/>
        <v>0</v>
      </c>
      <c r="N266" s="86"/>
      <c r="O266" s="86"/>
      <c r="P266" s="86"/>
      <c r="Q266" s="86"/>
      <c r="R266" s="86"/>
      <c r="S266" s="86"/>
      <c r="T266" s="286"/>
      <c r="U266" s="286"/>
      <c r="V266" s="340"/>
      <c r="W266" s="108"/>
      <c r="X266" s="241"/>
      <c r="Y266" s="241"/>
      <c r="Z266" s="241"/>
      <c r="AA266" s="241"/>
      <c r="AB266" s="241"/>
      <c r="AC266" s="241"/>
      <c r="AD266" s="241"/>
    </row>
    <row r="267" s="210" customFormat="1" ht="19.5" hidden="1" spans="1:30">
      <c r="A267" s="110" t="s">
        <v>126</v>
      </c>
      <c r="B267" s="84" t="s">
        <v>347</v>
      </c>
      <c r="C267" s="86">
        <f t="shared" ref="C267:C275" si="117">D267+H267</f>
        <v>0</v>
      </c>
      <c r="D267" s="86">
        <f t="shared" ref="D267:D329" si="118">E267+F267+G267</f>
        <v>0</v>
      </c>
      <c r="E267" s="86"/>
      <c r="F267" s="86"/>
      <c r="G267" s="86"/>
      <c r="H267" s="86">
        <f t="shared" si="114"/>
        <v>0</v>
      </c>
      <c r="I267" s="86"/>
      <c r="J267" s="86"/>
      <c r="K267" s="86"/>
      <c r="L267" s="86">
        <f t="shared" si="115"/>
        <v>0</v>
      </c>
      <c r="M267" s="86">
        <f t="shared" si="116"/>
        <v>0</v>
      </c>
      <c r="N267" s="86"/>
      <c r="O267" s="86"/>
      <c r="P267" s="86"/>
      <c r="Q267" s="86"/>
      <c r="R267" s="86"/>
      <c r="S267" s="86"/>
      <c r="T267" s="286"/>
      <c r="U267" s="286"/>
      <c r="V267" s="340"/>
      <c r="W267" s="108"/>
      <c r="X267" s="241"/>
      <c r="Y267" s="241"/>
      <c r="Z267" s="241"/>
      <c r="AA267" s="241"/>
      <c r="AB267" s="241"/>
      <c r="AC267" s="241"/>
      <c r="AD267" s="241"/>
    </row>
    <row r="268" s="210" customFormat="1" ht="19.5" hidden="1" spans="1:30">
      <c r="A268" s="110" t="s">
        <v>128</v>
      </c>
      <c r="B268" s="84" t="s">
        <v>348</v>
      </c>
      <c r="C268" s="86">
        <f t="shared" si="117"/>
        <v>0</v>
      </c>
      <c r="D268" s="86">
        <f t="shared" si="118"/>
        <v>0</v>
      </c>
      <c r="E268" s="86"/>
      <c r="F268" s="86"/>
      <c r="G268" s="86"/>
      <c r="H268" s="86">
        <f t="shared" si="114"/>
        <v>0</v>
      </c>
      <c r="I268" s="86"/>
      <c r="J268" s="86"/>
      <c r="K268" s="86"/>
      <c r="L268" s="86">
        <f t="shared" si="115"/>
        <v>0</v>
      </c>
      <c r="M268" s="86">
        <f t="shared" si="116"/>
        <v>0</v>
      </c>
      <c r="N268" s="86"/>
      <c r="O268" s="86"/>
      <c r="P268" s="86"/>
      <c r="Q268" s="86"/>
      <c r="R268" s="86"/>
      <c r="S268" s="86"/>
      <c r="T268" s="286"/>
      <c r="U268" s="286"/>
      <c r="V268" s="340"/>
      <c r="W268" s="108"/>
      <c r="X268" s="241"/>
      <c r="Y268" s="241"/>
      <c r="Z268" s="241"/>
      <c r="AA268" s="241"/>
      <c r="AB268" s="241"/>
      <c r="AC268" s="241"/>
      <c r="AD268" s="241"/>
    </row>
    <row r="269" s="210" customFormat="1" ht="19.5" hidden="1" spans="1:30">
      <c r="A269" s="110" t="s">
        <v>130</v>
      </c>
      <c r="B269" s="84" t="s">
        <v>349</v>
      </c>
      <c r="C269" s="86">
        <f t="shared" si="117"/>
        <v>0</v>
      </c>
      <c r="D269" s="86">
        <f t="shared" si="118"/>
        <v>0</v>
      </c>
      <c r="E269" s="86"/>
      <c r="F269" s="86"/>
      <c r="G269" s="86"/>
      <c r="H269" s="86">
        <f t="shared" si="114"/>
        <v>0</v>
      </c>
      <c r="I269" s="86"/>
      <c r="J269" s="86"/>
      <c r="K269" s="86"/>
      <c r="L269" s="86">
        <f t="shared" si="115"/>
        <v>0</v>
      </c>
      <c r="M269" s="86">
        <f t="shared" si="116"/>
        <v>0</v>
      </c>
      <c r="N269" s="86"/>
      <c r="O269" s="86"/>
      <c r="P269" s="86"/>
      <c r="Q269" s="86"/>
      <c r="R269" s="86"/>
      <c r="S269" s="86"/>
      <c r="T269" s="286"/>
      <c r="U269" s="286"/>
      <c r="V269" s="340"/>
      <c r="W269" s="108"/>
      <c r="X269" s="241"/>
      <c r="Y269" s="241"/>
      <c r="Z269" s="241"/>
      <c r="AA269" s="241"/>
      <c r="AB269" s="241"/>
      <c r="AC269" s="241"/>
      <c r="AD269" s="241"/>
    </row>
    <row r="270" s="210" customFormat="1" ht="19.5" hidden="1" spans="1:30">
      <c r="A270" s="110" t="s">
        <v>132</v>
      </c>
      <c r="B270" s="84" t="s">
        <v>350</v>
      </c>
      <c r="C270" s="86">
        <f t="shared" si="117"/>
        <v>0</v>
      </c>
      <c r="D270" s="86">
        <f t="shared" si="118"/>
        <v>0</v>
      </c>
      <c r="E270" s="86"/>
      <c r="F270" s="86"/>
      <c r="G270" s="86"/>
      <c r="H270" s="86">
        <f t="shared" si="114"/>
        <v>0</v>
      </c>
      <c r="I270" s="86"/>
      <c r="J270" s="86"/>
      <c r="K270" s="86"/>
      <c r="L270" s="86">
        <f t="shared" si="115"/>
        <v>0</v>
      </c>
      <c r="M270" s="86">
        <f t="shared" si="116"/>
        <v>0</v>
      </c>
      <c r="N270" s="86"/>
      <c r="O270" s="86"/>
      <c r="P270" s="86"/>
      <c r="Q270" s="86"/>
      <c r="R270" s="86"/>
      <c r="S270" s="86"/>
      <c r="T270" s="286"/>
      <c r="U270" s="286"/>
      <c r="V270" s="340"/>
      <c r="W270" s="108"/>
      <c r="X270" s="241"/>
      <c r="Y270" s="241"/>
      <c r="Z270" s="241"/>
      <c r="AA270" s="241"/>
      <c r="AB270" s="241"/>
      <c r="AC270" s="241"/>
      <c r="AD270" s="241"/>
    </row>
    <row r="271" s="210" customFormat="1" ht="19.5" hidden="1" spans="1:30">
      <c r="A271" s="110" t="s">
        <v>134</v>
      </c>
      <c r="B271" s="84" t="s">
        <v>351</v>
      </c>
      <c r="C271" s="86">
        <f t="shared" si="117"/>
        <v>0</v>
      </c>
      <c r="D271" s="86">
        <f t="shared" si="118"/>
        <v>0</v>
      </c>
      <c r="E271" s="86"/>
      <c r="F271" s="86"/>
      <c r="G271" s="86"/>
      <c r="H271" s="86">
        <f t="shared" si="114"/>
        <v>0</v>
      </c>
      <c r="I271" s="86"/>
      <c r="J271" s="86"/>
      <c r="K271" s="86"/>
      <c r="L271" s="86">
        <f t="shared" si="115"/>
        <v>0</v>
      </c>
      <c r="M271" s="86">
        <f t="shared" si="116"/>
        <v>0</v>
      </c>
      <c r="N271" s="86"/>
      <c r="O271" s="86"/>
      <c r="P271" s="86"/>
      <c r="Q271" s="86"/>
      <c r="R271" s="86"/>
      <c r="S271" s="86"/>
      <c r="T271" s="286"/>
      <c r="U271" s="286"/>
      <c r="V271" s="340"/>
      <c r="W271" s="108"/>
      <c r="X271" s="241"/>
      <c r="Y271" s="241"/>
      <c r="Z271" s="241"/>
      <c r="AA271" s="241"/>
      <c r="AB271" s="241"/>
      <c r="AC271" s="241"/>
      <c r="AD271" s="241"/>
    </row>
    <row r="272" s="210" customFormat="1" ht="19.5" hidden="1" spans="1:30">
      <c r="A272" s="110" t="s">
        <v>352</v>
      </c>
      <c r="B272" s="84" t="s">
        <v>353</v>
      </c>
      <c r="C272" s="86">
        <f t="shared" si="117"/>
        <v>0</v>
      </c>
      <c r="D272" s="86">
        <f t="shared" si="118"/>
        <v>0</v>
      </c>
      <c r="E272" s="86"/>
      <c r="F272" s="86"/>
      <c r="G272" s="86"/>
      <c r="H272" s="86">
        <f t="shared" si="114"/>
        <v>0</v>
      </c>
      <c r="I272" s="86"/>
      <c r="J272" s="86"/>
      <c r="K272" s="86"/>
      <c r="L272" s="86">
        <f t="shared" si="115"/>
        <v>0</v>
      </c>
      <c r="M272" s="86">
        <f t="shared" si="116"/>
        <v>0</v>
      </c>
      <c r="N272" s="86"/>
      <c r="O272" s="86"/>
      <c r="P272" s="86"/>
      <c r="Q272" s="86"/>
      <c r="R272" s="86"/>
      <c r="S272" s="86"/>
      <c r="T272" s="286"/>
      <c r="U272" s="286"/>
      <c r="V272" s="340"/>
      <c r="W272" s="108"/>
      <c r="X272" s="241"/>
      <c r="Y272" s="241"/>
      <c r="Z272" s="241"/>
      <c r="AA272" s="241"/>
      <c r="AB272" s="241"/>
      <c r="AC272" s="241"/>
      <c r="AD272" s="241"/>
    </row>
    <row r="273" s="210" customFormat="1" ht="19.5" hidden="1" spans="1:30">
      <c r="A273" s="110" t="s">
        <v>136</v>
      </c>
      <c r="B273" s="84" t="s">
        <v>354</v>
      </c>
      <c r="C273" s="86">
        <f t="shared" si="117"/>
        <v>0</v>
      </c>
      <c r="D273" s="86">
        <f t="shared" si="118"/>
        <v>0</v>
      </c>
      <c r="E273" s="86"/>
      <c r="F273" s="86"/>
      <c r="G273" s="86"/>
      <c r="H273" s="86">
        <f t="shared" si="114"/>
        <v>0</v>
      </c>
      <c r="I273" s="86"/>
      <c r="J273" s="86"/>
      <c r="K273" s="86"/>
      <c r="L273" s="86">
        <f t="shared" si="115"/>
        <v>0</v>
      </c>
      <c r="M273" s="86">
        <f t="shared" si="116"/>
        <v>0</v>
      </c>
      <c r="N273" s="86"/>
      <c r="O273" s="86"/>
      <c r="P273" s="86"/>
      <c r="Q273" s="86"/>
      <c r="R273" s="86"/>
      <c r="S273" s="86"/>
      <c r="T273" s="286"/>
      <c r="U273" s="286"/>
      <c r="V273" s="340"/>
      <c r="W273" s="108"/>
      <c r="X273" s="241"/>
      <c r="Y273" s="241"/>
      <c r="Z273" s="241"/>
      <c r="AA273" s="241"/>
      <c r="AB273" s="241"/>
      <c r="AC273" s="241"/>
      <c r="AD273" s="241"/>
    </row>
    <row r="274" s="210" customFormat="1" ht="19.5" hidden="1" spans="1:30">
      <c r="A274" s="110" t="s">
        <v>138</v>
      </c>
      <c r="B274" s="84" t="s">
        <v>355</v>
      </c>
      <c r="C274" s="86">
        <f t="shared" si="117"/>
        <v>0</v>
      </c>
      <c r="D274" s="86">
        <f t="shared" si="118"/>
        <v>0</v>
      </c>
      <c r="E274" s="86"/>
      <c r="F274" s="86"/>
      <c r="G274" s="86"/>
      <c r="H274" s="86">
        <f t="shared" si="114"/>
        <v>0</v>
      </c>
      <c r="I274" s="86"/>
      <c r="J274" s="86"/>
      <c r="K274" s="86"/>
      <c r="L274" s="86">
        <f t="shared" si="115"/>
        <v>0</v>
      </c>
      <c r="M274" s="86">
        <f t="shared" si="116"/>
        <v>0</v>
      </c>
      <c r="N274" s="86"/>
      <c r="O274" s="86"/>
      <c r="P274" s="86"/>
      <c r="Q274" s="86"/>
      <c r="R274" s="86"/>
      <c r="S274" s="86"/>
      <c r="T274" s="286"/>
      <c r="U274" s="286"/>
      <c r="V274" s="340"/>
      <c r="W274" s="108"/>
      <c r="X274" s="241"/>
      <c r="Y274" s="241"/>
      <c r="Z274" s="241"/>
      <c r="AA274" s="241"/>
      <c r="AB274" s="241"/>
      <c r="AC274" s="241"/>
      <c r="AD274" s="241"/>
    </row>
    <row r="275" s="210" customFormat="1" ht="19.5" hidden="1" spans="1:30">
      <c r="A275" s="110" t="s">
        <v>164</v>
      </c>
      <c r="B275" s="84" t="s">
        <v>356</v>
      </c>
      <c r="C275" s="86">
        <f t="shared" si="117"/>
        <v>0</v>
      </c>
      <c r="D275" s="86">
        <f t="shared" si="118"/>
        <v>0</v>
      </c>
      <c r="E275" s="86"/>
      <c r="F275" s="86"/>
      <c r="G275" s="86"/>
      <c r="H275" s="86">
        <f t="shared" si="114"/>
        <v>0</v>
      </c>
      <c r="I275" s="86"/>
      <c r="J275" s="86"/>
      <c r="K275" s="86"/>
      <c r="L275" s="86">
        <f t="shared" si="115"/>
        <v>0</v>
      </c>
      <c r="M275" s="86">
        <f t="shared" si="116"/>
        <v>0</v>
      </c>
      <c r="N275" s="86"/>
      <c r="O275" s="86"/>
      <c r="P275" s="86"/>
      <c r="Q275" s="86"/>
      <c r="R275" s="86"/>
      <c r="S275" s="86"/>
      <c r="T275" s="286"/>
      <c r="U275" s="286"/>
      <c r="V275" s="340"/>
      <c r="W275" s="108"/>
      <c r="X275" s="241"/>
      <c r="Y275" s="241"/>
      <c r="Z275" s="241"/>
      <c r="AA275" s="241"/>
      <c r="AB275" s="241"/>
      <c r="AC275" s="241"/>
      <c r="AD275" s="241"/>
    </row>
    <row r="276" s="210" customFormat="1" ht="19.5" spans="1:30">
      <c r="A276" s="110"/>
      <c r="B276" s="113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286"/>
      <c r="U276" s="286"/>
      <c r="V276" s="340"/>
      <c r="W276" s="108"/>
      <c r="X276" s="241"/>
      <c r="Y276" s="241"/>
      <c r="Z276" s="241"/>
      <c r="AA276" s="241"/>
      <c r="AB276" s="241"/>
      <c r="AC276" s="241"/>
      <c r="AD276" s="241"/>
    </row>
    <row r="277" s="211" customFormat="1" ht="19.5" hidden="1" spans="1:30">
      <c r="A277" s="144" t="s">
        <v>357</v>
      </c>
      <c r="B277" s="80" t="s">
        <v>358</v>
      </c>
      <c r="C277" s="82">
        <f t="shared" ref="C277:T277" si="119">C278+C279+C280+C281+C282+C283</f>
        <v>0</v>
      </c>
      <c r="D277" s="82">
        <f t="shared" si="119"/>
        <v>0</v>
      </c>
      <c r="E277" s="82">
        <f t="shared" si="119"/>
        <v>0</v>
      </c>
      <c r="F277" s="82">
        <f t="shared" si="119"/>
        <v>0</v>
      </c>
      <c r="G277" s="82">
        <f t="shared" si="119"/>
        <v>0</v>
      </c>
      <c r="H277" s="82">
        <f t="shared" si="119"/>
        <v>0</v>
      </c>
      <c r="I277" s="82">
        <f t="shared" si="119"/>
        <v>0</v>
      </c>
      <c r="J277" s="82">
        <f t="shared" si="119"/>
        <v>0</v>
      </c>
      <c r="K277" s="82">
        <f t="shared" si="119"/>
        <v>0</v>
      </c>
      <c r="L277" s="82">
        <f t="shared" si="119"/>
        <v>0</v>
      </c>
      <c r="M277" s="82">
        <f t="shared" si="119"/>
        <v>0</v>
      </c>
      <c r="N277" s="82">
        <f t="shared" si="119"/>
        <v>0</v>
      </c>
      <c r="O277" s="82">
        <f t="shared" si="119"/>
        <v>0</v>
      </c>
      <c r="P277" s="82">
        <f t="shared" si="119"/>
        <v>0</v>
      </c>
      <c r="Q277" s="82">
        <f t="shared" si="119"/>
        <v>0</v>
      </c>
      <c r="R277" s="82">
        <f t="shared" si="119"/>
        <v>0</v>
      </c>
      <c r="S277" s="82">
        <f t="shared" si="119"/>
        <v>0</v>
      </c>
      <c r="T277" s="82">
        <f t="shared" si="119"/>
        <v>0</v>
      </c>
      <c r="U277" s="82"/>
      <c r="V277" s="340"/>
      <c r="W277" s="108"/>
      <c r="X277" s="241"/>
      <c r="Y277" s="241"/>
      <c r="Z277" s="241"/>
      <c r="AA277" s="241"/>
      <c r="AB277" s="241"/>
      <c r="AC277" s="241"/>
      <c r="AD277" s="241"/>
    </row>
    <row r="278" s="210" customFormat="1" ht="19.5" hidden="1" spans="1:30">
      <c r="A278" s="110" t="s">
        <v>110</v>
      </c>
      <c r="B278" s="84" t="s">
        <v>359</v>
      </c>
      <c r="C278" s="86">
        <f t="shared" ref="C278:C335" si="120">D278+H278</f>
        <v>0</v>
      </c>
      <c r="D278" s="86">
        <f t="shared" si="118"/>
        <v>0</v>
      </c>
      <c r="E278" s="86"/>
      <c r="F278" s="86"/>
      <c r="G278" s="86"/>
      <c r="H278" s="86">
        <f t="shared" si="114"/>
        <v>0</v>
      </c>
      <c r="I278" s="86"/>
      <c r="J278" s="86"/>
      <c r="K278" s="86"/>
      <c r="L278" s="86">
        <f t="shared" ref="L278:L283" si="121">M278+R278+S278+T278</f>
        <v>0</v>
      </c>
      <c r="M278" s="86">
        <f t="shared" ref="M278:M283" si="122">N278+O278+P278+Q278</f>
        <v>0</v>
      </c>
      <c r="N278" s="86"/>
      <c r="O278" s="86"/>
      <c r="P278" s="86"/>
      <c r="Q278" s="86"/>
      <c r="R278" s="86"/>
      <c r="S278" s="86"/>
      <c r="T278" s="86"/>
      <c r="U278" s="86"/>
      <c r="V278" s="340"/>
      <c r="W278" s="108"/>
      <c r="X278" s="241"/>
      <c r="Y278" s="241"/>
      <c r="Z278" s="241"/>
      <c r="AA278" s="241"/>
      <c r="AB278" s="241"/>
      <c r="AC278" s="241"/>
      <c r="AD278" s="241"/>
    </row>
    <row r="279" s="210" customFormat="1" ht="19.5" hidden="1" spans="1:30">
      <c r="A279" s="110" t="s">
        <v>112</v>
      </c>
      <c r="B279" s="84" t="s">
        <v>360</v>
      </c>
      <c r="C279" s="86">
        <f t="shared" si="120"/>
        <v>0</v>
      </c>
      <c r="D279" s="86">
        <f t="shared" si="118"/>
        <v>0</v>
      </c>
      <c r="E279" s="86"/>
      <c r="F279" s="86"/>
      <c r="G279" s="86"/>
      <c r="H279" s="86">
        <f t="shared" si="114"/>
        <v>0</v>
      </c>
      <c r="I279" s="86"/>
      <c r="J279" s="86"/>
      <c r="K279" s="86"/>
      <c r="L279" s="86">
        <f t="shared" si="121"/>
        <v>0</v>
      </c>
      <c r="M279" s="86">
        <f t="shared" si="122"/>
        <v>0</v>
      </c>
      <c r="N279" s="86"/>
      <c r="O279" s="86"/>
      <c r="P279" s="86"/>
      <c r="Q279" s="86"/>
      <c r="R279" s="86"/>
      <c r="S279" s="86"/>
      <c r="T279" s="286"/>
      <c r="U279" s="286"/>
      <c r="V279" s="340"/>
      <c r="W279" s="108"/>
      <c r="X279" s="241"/>
      <c r="Y279" s="241"/>
      <c r="Z279" s="241"/>
      <c r="AA279" s="241"/>
      <c r="AB279" s="241"/>
      <c r="AC279" s="241"/>
      <c r="AD279" s="241"/>
    </row>
    <row r="280" s="210" customFormat="1" ht="19.5" hidden="1" spans="1:30">
      <c r="A280" s="110" t="s">
        <v>114</v>
      </c>
      <c r="B280" s="84" t="s">
        <v>361</v>
      </c>
      <c r="C280" s="86">
        <f t="shared" si="120"/>
        <v>0</v>
      </c>
      <c r="D280" s="86">
        <f t="shared" si="118"/>
        <v>0</v>
      </c>
      <c r="E280" s="86"/>
      <c r="F280" s="86"/>
      <c r="G280" s="86"/>
      <c r="H280" s="86">
        <f t="shared" si="114"/>
        <v>0</v>
      </c>
      <c r="I280" s="86"/>
      <c r="J280" s="86"/>
      <c r="K280" s="86"/>
      <c r="L280" s="86">
        <f t="shared" si="121"/>
        <v>0</v>
      </c>
      <c r="M280" s="86">
        <f t="shared" si="122"/>
        <v>0</v>
      </c>
      <c r="N280" s="86"/>
      <c r="O280" s="86"/>
      <c r="P280" s="86"/>
      <c r="Q280" s="86"/>
      <c r="R280" s="86"/>
      <c r="S280" s="86"/>
      <c r="T280" s="286"/>
      <c r="U280" s="286"/>
      <c r="V280" s="340"/>
      <c r="W280" s="108"/>
      <c r="X280" s="241"/>
      <c r="Y280" s="241"/>
      <c r="Z280" s="241"/>
      <c r="AA280" s="241"/>
      <c r="AB280" s="241"/>
      <c r="AC280" s="241"/>
      <c r="AD280" s="241"/>
    </row>
    <row r="281" s="210" customFormat="1" ht="19.5" hidden="1" spans="1:30">
      <c r="A281" s="110" t="s">
        <v>121</v>
      </c>
      <c r="B281" s="84" t="s">
        <v>362</v>
      </c>
      <c r="C281" s="86">
        <f t="shared" si="120"/>
        <v>0</v>
      </c>
      <c r="D281" s="86">
        <f t="shared" si="118"/>
        <v>0</v>
      </c>
      <c r="E281" s="86"/>
      <c r="F281" s="86"/>
      <c r="G281" s="86"/>
      <c r="H281" s="86">
        <f t="shared" si="114"/>
        <v>0</v>
      </c>
      <c r="I281" s="86"/>
      <c r="J281" s="86"/>
      <c r="K281" s="86"/>
      <c r="L281" s="86">
        <f t="shared" si="121"/>
        <v>0</v>
      </c>
      <c r="M281" s="86">
        <f t="shared" si="122"/>
        <v>0</v>
      </c>
      <c r="N281" s="86"/>
      <c r="O281" s="86"/>
      <c r="P281" s="86"/>
      <c r="Q281" s="86"/>
      <c r="R281" s="86"/>
      <c r="S281" s="86"/>
      <c r="T281" s="286"/>
      <c r="U281" s="286"/>
      <c r="V281" s="340"/>
      <c r="W281" s="108"/>
      <c r="X281" s="241"/>
      <c r="Y281" s="241"/>
      <c r="Z281" s="241"/>
      <c r="AA281" s="241"/>
      <c r="AB281" s="241"/>
      <c r="AC281" s="241"/>
      <c r="AD281" s="241"/>
    </row>
    <row r="282" s="210" customFormat="1" ht="19.5" hidden="1" spans="1:30">
      <c r="A282" s="110" t="s">
        <v>123</v>
      </c>
      <c r="B282" s="84" t="s">
        <v>363</v>
      </c>
      <c r="C282" s="86">
        <f t="shared" si="120"/>
        <v>0</v>
      </c>
      <c r="D282" s="86">
        <f t="shared" si="118"/>
        <v>0</v>
      </c>
      <c r="E282" s="86"/>
      <c r="F282" s="86"/>
      <c r="G282" s="86"/>
      <c r="H282" s="86">
        <f t="shared" si="114"/>
        <v>0</v>
      </c>
      <c r="I282" s="86"/>
      <c r="J282" s="86"/>
      <c r="K282" s="86"/>
      <c r="L282" s="86">
        <f t="shared" si="121"/>
        <v>0</v>
      </c>
      <c r="M282" s="86">
        <f t="shared" si="122"/>
        <v>0</v>
      </c>
      <c r="N282" s="86"/>
      <c r="O282" s="86"/>
      <c r="P282" s="86"/>
      <c r="Q282" s="86"/>
      <c r="R282" s="86"/>
      <c r="S282" s="86"/>
      <c r="T282" s="286"/>
      <c r="U282" s="286"/>
      <c r="V282" s="340"/>
      <c r="W282" s="108"/>
      <c r="X282" s="241"/>
      <c r="Y282" s="241"/>
      <c r="Z282" s="241"/>
      <c r="AA282" s="241"/>
      <c r="AB282" s="241"/>
      <c r="AC282" s="241"/>
      <c r="AD282" s="241"/>
    </row>
    <row r="283" s="212" customFormat="1" ht="19.5" hidden="1" spans="1:30">
      <c r="A283" s="146" t="s">
        <v>164</v>
      </c>
      <c r="B283" s="84" t="s">
        <v>364</v>
      </c>
      <c r="C283" s="86">
        <f t="shared" si="120"/>
        <v>0</v>
      </c>
      <c r="D283" s="86">
        <f t="shared" si="118"/>
        <v>0</v>
      </c>
      <c r="E283" s="86"/>
      <c r="F283" s="86"/>
      <c r="G283" s="86"/>
      <c r="H283" s="86">
        <f t="shared" si="114"/>
        <v>0</v>
      </c>
      <c r="I283" s="86"/>
      <c r="J283" s="86"/>
      <c r="K283" s="86"/>
      <c r="L283" s="86">
        <f t="shared" si="121"/>
        <v>0</v>
      </c>
      <c r="M283" s="86">
        <f t="shared" si="122"/>
        <v>0</v>
      </c>
      <c r="N283" s="86"/>
      <c r="O283" s="86"/>
      <c r="P283" s="86"/>
      <c r="Q283" s="86"/>
      <c r="R283" s="86"/>
      <c r="S283" s="86"/>
      <c r="T283" s="86"/>
      <c r="U283" s="86"/>
      <c r="V283" s="341"/>
      <c r="W283" s="108"/>
      <c r="X283" s="106"/>
      <c r="Y283" s="106"/>
      <c r="Z283" s="106"/>
      <c r="AA283" s="106"/>
      <c r="AB283" s="106"/>
      <c r="AC283" s="106"/>
      <c r="AD283" s="106"/>
    </row>
    <row r="284" s="213" customFormat="1" ht="19.5" spans="1:30">
      <c r="A284" s="147"/>
      <c r="B284" s="113"/>
      <c r="C284" s="86"/>
      <c r="D284" s="86"/>
      <c r="E284" s="149"/>
      <c r="F284" s="149"/>
      <c r="G284" s="149"/>
      <c r="H284" s="86"/>
      <c r="I284" s="149"/>
      <c r="J284" s="149"/>
      <c r="K284" s="149"/>
      <c r="L284" s="86"/>
      <c r="M284" s="86"/>
      <c r="N284" s="149"/>
      <c r="O284" s="149"/>
      <c r="P284" s="149"/>
      <c r="Q284" s="149"/>
      <c r="R284" s="149"/>
      <c r="S284" s="149"/>
      <c r="T284" s="342"/>
      <c r="U284" s="342"/>
      <c r="V284" s="253"/>
      <c r="W284" s="108"/>
      <c r="X284" s="243"/>
      <c r="Y284" s="243"/>
      <c r="Z284" s="243"/>
      <c r="AA284" s="243"/>
      <c r="AB284" s="243"/>
      <c r="AC284" s="243"/>
      <c r="AD284" s="243"/>
    </row>
    <row r="285" s="214" customFormat="1" ht="19.5" spans="1:30">
      <c r="A285" s="150" t="s">
        <v>365</v>
      </c>
      <c r="B285" s="80" t="s">
        <v>366</v>
      </c>
      <c r="C285" s="82">
        <f t="shared" ref="C285:T285" si="123">C286+C289+C290+C292+C295+C296+C297+C298</f>
        <v>7</v>
      </c>
      <c r="D285" s="82">
        <f t="shared" si="123"/>
        <v>0</v>
      </c>
      <c r="E285" s="82">
        <f t="shared" si="123"/>
        <v>0</v>
      </c>
      <c r="F285" s="82">
        <f t="shared" si="123"/>
        <v>0</v>
      </c>
      <c r="G285" s="82">
        <f t="shared" si="123"/>
        <v>0</v>
      </c>
      <c r="H285" s="82">
        <f t="shared" si="123"/>
        <v>7</v>
      </c>
      <c r="I285" s="82">
        <f t="shared" si="123"/>
        <v>7</v>
      </c>
      <c r="J285" s="82">
        <f t="shared" si="123"/>
        <v>0</v>
      </c>
      <c r="K285" s="82">
        <f t="shared" si="123"/>
        <v>0</v>
      </c>
      <c r="L285" s="82">
        <f t="shared" si="123"/>
        <v>867779</v>
      </c>
      <c r="M285" s="82">
        <f t="shared" si="123"/>
        <v>769079</v>
      </c>
      <c r="N285" s="82">
        <f t="shared" si="123"/>
        <v>655767</v>
      </c>
      <c r="O285" s="82">
        <f t="shared" si="123"/>
        <v>43832</v>
      </c>
      <c r="P285" s="82">
        <f t="shared" si="123"/>
        <v>0</v>
      </c>
      <c r="Q285" s="82">
        <f t="shared" si="123"/>
        <v>69480</v>
      </c>
      <c r="R285" s="82">
        <f t="shared" si="123"/>
        <v>98700</v>
      </c>
      <c r="S285" s="82">
        <f t="shared" si="123"/>
        <v>0</v>
      </c>
      <c r="T285" s="82">
        <f t="shared" si="123"/>
        <v>0</v>
      </c>
      <c r="U285" s="82"/>
      <c r="V285" s="253"/>
      <c r="W285" s="108"/>
      <c r="X285" s="243"/>
      <c r="Y285" s="243"/>
      <c r="Z285" s="243"/>
      <c r="AA285" s="243"/>
      <c r="AB285" s="243"/>
      <c r="AC285" s="243"/>
      <c r="AD285" s="243"/>
    </row>
    <row r="286" s="213" customFormat="1" ht="19.5" spans="1:30">
      <c r="A286" s="147" t="s">
        <v>110</v>
      </c>
      <c r="B286" s="84" t="s">
        <v>367</v>
      </c>
      <c r="C286" s="86">
        <f t="shared" ref="C286:T286" si="124">C287+C288</f>
        <v>7</v>
      </c>
      <c r="D286" s="86">
        <f t="shared" si="124"/>
        <v>0</v>
      </c>
      <c r="E286" s="86">
        <f t="shared" si="124"/>
        <v>0</v>
      </c>
      <c r="F286" s="86">
        <f t="shared" si="124"/>
        <v>0</v>
      </c>
      <c r="G286" s="86">
        <f t="shared" si="124"/>
        <v>0</v>
      </c>
      <c r="H286" s="86">
        <f t="shared" si="124"/>
        <v>7</v>
      </c>
      <c r="I286" s="86">
        <f t="shared" si="124"/>
        <v>7</v>
      </c>
      <c r="J286" s="86">
        <f t="shared" si="124"/>
        <v>0</v>
      </c>
      <c r="K286" s="86">
        <f t="shared" si="124"/>
        <v>0</v>
      </c>
      <c r="L286" s="86">
        <f t="shared" si="124"/>
        <v>867779</v>
      </c>
      <c r="M286" s="86">
        <f t="shared" si="124"/>
        <v>769079</v>
      </c>
      <c r="N286" s="86">
        <f t="shared" si="124"/>
        <v>655767</v>
      </c>
      <c r="O286" s="86">
        <f t="shared" si="124"/>
        <v>43832</v>
      </c>
      <c r="P286" s="86">
        <f t="shared" si="124"/>
        <v>0</v>
      </c>
      <c r="Q286" s="86">
        <f t="shared" si="124"/>
        <v>69480</v>
      </c>
      <c r="R286" s="86">
        <f t="shared" si="124"/>
        <v>98700</v>
      </c>
      <c r="S286" s="86">
        <f t="shared" si="124"/>
        <v>0</v>
      </c>
      <c r="T286" s="86">
        <f t="shared" si="124"/>
        <v>0</v>
      </c>
      <c r="U286" s="86"/>
      <c r="V286" s="253"/>
      <c r="W286" s="108"/>
      <c r="X286" s="243"/>
      <c r="Y286" s="243"/>
      <c r="Z286" s="243"/>
      <c r="AA286" s="243"/>
      <c r="AB286" s="243"/>
      <c r="AC286" s="243"/>
      <c r="AD286" s="243"/>
    </row>
    <row r="287" s="213" customFormat="1" ht="19.5" spans="1:30">
      <c r="A287" s="152"/>
      <c r="B287" s="92" t="s">
        <v>313</v>
      </c>
      <c r="C287" s="90">
        <f t="shared" si="120"/>
        <v>7</v>
      </c>
      <c r="D287" s="90">
        <f t="shared" si="118"/>
        <v>0</v>
      </c>
      <c r="E287" s="90"/>
      <c r="F287" s="90"/>
      <c r="G287" s="90"/>
      <c r="H287" s="90">
        <f t="shared" si="114"/>
        <v>7</v>
      </c>
      <c r="I287" s="90">
        <v>7</v>
      </c>
      <c r="J287" s="90"/>
      <c r="K287" s="90"/>
      <c r="L287" s="90">
        <f>M287+R287+S287+T287</f>
        <v>735819</v>
      </c>
      <c r="M287" s="90">
        <f t="shared" ref="M287:M299" si="125">N287+O287+P287+Q287</f>
        <v>637119</v>
      </c>
      <c r="N287" s="90">
        <v>562767</v>
      </c>
      <c r="O287" s="90">
        <v>4872</v>
      </c>
      <c r="P287" s="90"/>
      <c r="Q287" s="90">
        <v>69480</v>
      </c>
      <c r="R287" s="90">
        <v>98700</v>
      </c>
      <c r="S287" s="90"/>
      <c r="T287" s="90"/>
      <c r="U287" s="90"/>
      <c r="V287" s="253"/>
      <c r="W287" s="108"/>
      <c r="X287" s="243"/>
      <c r="Y287" s="243"/>
      <c r="Z287" s="243"/>
      <c r="AA287" s="243"/>
      <c r="AB287" s="243"/>
      <c r="AC287" s="243"/>
      <c r="AD287" s="243"/>
    </row>
    <row r="288" s="213" customFormat="1" ht="19.5" spans="1:30">
      <c r="A288" s="152"/>
      <c r="B288" s="92" t="s">
        <v>368</v>
      </c>
      <c r="C288" s="90">
        <f t="shared" si="120"/>
        <v>0</v>
      </c>
      <c r="D288" s="90">
        <f t="shared" si="118"/>
        <v>0</v>
      </c>
      <c r="E288" s="90"/>
      <c r="F288" s="90"/>
      <c r="G288" s="90"/>
      <c r="H288" s="90">
        <f t="shared" si="114"/>
        <v>0</v>
      </c>
      <c r="I288" s="90"/>
      <c r="J288" s="90"/>
      <c r="K288" s="90"/>
      <c r="L288" s="90">
        <f>M288+R288+S288+T288</f>
        <v>131960</v>
      </c>
      <c r="M288" s="90">
        <f t="shared" si="125"/>
        <v>131960</v>
      </c>
      <c r="N288" s="90">
        <v>93000</v>
      </c>
      <c r="O288" s="90">
        <v>38960</v>
      </c>
      <c r="P288" s="90"/>
      <c r="Q288" s="90"/>
      <c r="R288" s="90"/>
      <c r="S288" s="90"/>
      <c r="T288" s="90"/>
      <c r="U288" s="90"/>
      <c r="V288" s="253"/>
      <c r="W288" s="343"/>
      <c r="X288" s="243"/>
      <c r="Y288" s="243"/>
      <c r="Z288" s="243"/>
      <c r="AA288" s="243"/>
      <c r="AB288" s="243"/>
      <c r="AC288" s="243"/>
      <c r="AD288" s="243"/>
    </row>
    <row r="289" s="213" customFormat="1" ht="19.5" hidden="1" spans="1:30">
      <c r="A289" s="147" t="s">
        <v>112</v>
      </c>
      <c r="B289" s="84" t="s">
        <v>369</v>
      </c>
      <c r="C289" s="86">
        <f t="shared" si="120"/>
        <v>0</v>
      </c>
      <c r="D289" s="86">
        <f t="shared" si="118"/>
        <v>0</v>
      </c>
      <c r="E289" s="86"/>
      <c r="F289" s="86"/>
      <c r="G289" s="86"/>
      <c r="H289" s="86">
        <f t="shared" si="114"/>
        <v>0</v>
      </c>
      <c r="I289" s="86"/>
      <c r="J289" s="86"/>
      <c r="K289" s="86"/>
      <c r="L289" s="86">
        <f>M289+R289+S289+T289</f>
        <v>0</v>
      </c>
      <c r="M289" s="86">
        <f t="shared" si="125"/>
        <v>0</v>
      </c>
      <c r="N289" s="86"/>
      <c r="O289" s="86"/>
      <c r="P289" s="86"/>
      <c r="Q289" s="86"/>
      <c r="R289" s="86"/>
      <c r="S289" s="86"/>
      <c r="T289" s="286"/>
      <c r="U289" s="286"/>
      <c r="V289" s="253"/>
      <c r="W289" s="108"/>
      <c r="X289" s="243"/>
      <c r="Y289" s="243"/>
      <c r="Z289" s="243"/>
      <c r="AA289" s="243"/>
      <c r="AB289" s="243"/>
      <c r="AC289" s="243"/>
      <c r="AD289" s="243"/>
    </row>
    <row r="290" s="213" customFormat="1" ht="19.5" hidden="1" spans="1:30">
      <c r="A290" s="147" t="s">
        <v>114</v>
      </c>
      <c r="B290" s="84" t="s">
        <v>370</v>
      </c>
      <c r="C290" s="86">
        <f>C291</f>
        <v>0</v>
      </c>
      <c r="D290" s="86">
        <f t="shared" ref="D290:T290" si="126">D291</f>
        <v>0</v>
      </c>
      <c r="E290" s="86">
        <f t="shared" si="126"/>
        <v>0</v>
      </c>
      <c r="F290" s="86">
        <f t="shared" si="126"/>
        <v>0</v>
      </c>
      <c r="G290" s="86">
        <f t="shared" si="126"/>
        <v>0</v>
      </c>
      <c r="H290" s="86">
        <f t="shared" si="126"/>
        <v>0</v>
      </c>
      <c r="I290" s="86">
        <f t="shared" si="126"/>
        <v>0</v>
      </c>
      <c r="J290" s="86">
        <f t="shared" si="126"/>
        <v>0</v>
      </c>
      <c r="K290" s="86">
        <f t="shared" si="126"/>
        <v>0</v>
      </c>
      <c r="L290" s="86">
        <f t="shared" si="126"/>
        <v>0</v>
      </c>
      <c r="M290" s="86">
        <f t="shared" si="126"/>
        <v>0</v>
      </c>
      <c r="N290" s="86">
        <f t="shared" si="126"/>
        <v>0</v>
      </c>
      <c r="O290" s="86">
        <f t="shared" si="126"/>
        <v>0</v>
      </c>
      <c r="P290" s="86"/>
      <c r="Q290" s="86">
        <f t="shared" si="126"/>
        <v>0</v>
      </c>
      <c r="R290" s="86">
        <f t="shared" si="126"/>
        <v>0</v>
      </c>
      <c r="S290" s="86">
        <f t="shared" si="126"/>
        <v>0</v>
      </c>
      <c r="T290" s="86">
        <f t="shared" si="126"/>
        <v>0</v>
      </c>
      <c r="U290" s="86"/>
      <c r="V290" s="253"/>
      <c r="W290" s="108"/>
      <c r="X290" s="243"/>
      <c r="Y290" s="243"/>
      <c r="Z290" s="243"/>
      <c r="AA290" s="243"/>
      <c r="AB290" s="243"/>
      <c r="AC290" s="243"/>
      <c r="AD290" s="243"/>
    </row>
    <row r="291" s="213" customFormat="1" ht="19.5" hidden="1" spans="1:30">
      <c r="A291" s="152"/>
      <c r="B291" s="123"/>
      <c r="C291" s="90">
        <f t="shared" si="120"/>
        <v>0</v>
      </c>
      <c r="D291" s="90">
        <f t="shared" si="118"/>
        <v>0</v>
      </c>
      <c r="E291" s="90"/>
      <c r="F291" s="90"/>
      <c r="G291" s="90"/>
      <c r="H291" s="90"/>
      <c r="I291" s="90"/>
      <c r="J291" s="90"/>
      <c r="K291" s="90"/>
      <c r="L291" s="90">
        <f>M291+R291+S291+T291</f>
        <v>0</v>
      </c>
      <c r="M291" s="90">
        <f t="shared" si="125"/>
        <v>0</v>
      </c>
      <c r="N291" s="90"/>
      <c r="O291" s="90"/>
      <c r="P291" s="90"/>
      <c r="Q291" s="90"/>
      <c r="R291" s="90"/>
      <c r="S291" s="90"/>
      <c r="T291" s="302"/>
      <c r="U291" s="302"/>
      <c r="V291" s="253"/>
      <c r="W291" s="108"/>
      <c r="X291" s="243"/>
      <c r="Y291" s="243"/>
      <c r="Z291" s="243"/>
      <c r="AA291" s="243"/>
      <c r="AB291" s="243"/>
      <c r="AC291" s="243"/>
      <c r="AD291" s="243"/>
    </row>
    <row r="292" s="213" customFormat="1" ht="19.5" hidden="1" spans="1:30">
      <c r="A292" s="147" t="s">
        <v>121</v>
      </c>
      <c r="B292" s="84" t="s">
        <v>371</v>
      </c>
      <c r="C292" s="86">
        <f>C293+C294</f>
        <v>0</v>
      </c>
      <c r="D292" s="86">
        <f t="shared" ref="D292:T292" si="127">D293+D294</f>
        <v>0</v>
      </c>
      <c r="E292" s="86">
        <f t="shared" si="127"/>
        <v>0</v>
      </c>
      <c r="F292" s="86">
        <f t="shared" si="127"/>
        <v>0</v>
      </c>
      <c r="G292" s="86">
        <f t="shared" si="127"/>
        <v>0</v>
      </c>
      <c r="H292" s="86">
        <f t="shared" si="127"/>
        <v>0</v>
      </c>
      <c r="I292" s="86">
        <f t="shared" si="127"/>
        <v>0</v>
      </c>
      <c r="J292" s="86">
        <f t="shared" si="127"/>
        <v>0</v>
      </c>
      <c r="K292" s="86">
        <f t="shared" si="127"/>
        <v>0</v>
      </c>
      <c r="L292" s="86">
        <f t="shared" si="127"/>
        <v>0</v>
      </c>
      <c r="M292" s="86">
        <f t="shared" si="127"/>
        <v>0</v>
      </c>
      <c r="N292" s="86">
        <f t="shared" si="127"/>
        <v>0</v>
      </c>
      <c r="O292" s="86">
        <f t="shared" si="127"/>
        <v>0</v>
      </c>
      <c r="P292" s="86">
        <f t="shared" si="127"/>
        <v>0</v>
      </c>
      <c r="Q292" s="86">
        <f t="shared" si="127"/>
        <v>0</v>
      </c>
      <c r="R292" s="86">
        <f t="shared" si="127"/>
        <v>0</v>
      </c>
      <c r="S292" s="86">
        <f t="shared" si="127"/>
        <v>0</v>
      </c>
      <c r="T292" s="86">
        <f t="shared" si="127"/>
        <v>0</v>
      </c>
      <c r="U292" s="86"/>
      <c r="V292" s="253"/>
      <c r="W292" s="108"/>
      <c r="X292" s="243"/>
      <c r="Y292" s="243"/>
      <c r="Z292" s="243"/>
      <c r="AA292" s="243"/>
      <c r="AB292" s="243"/>
      <c r="AC292" s="243"/>
      <c r="AD292" s="243"/>
    </row>
    <row r="293" s="106" customFormat="1" ht="19.5" hidden="1" spans="1:24">
      <c r="A293" s="87"/>
      <c r="B293" s="123" t="s">
        <v>372</v>
      </c>
      <c r="C293" s="90">
        <f t="shared" si="120"/>
        <v>0</v>
      </c>
      <c r="D293" s="90">
        <f t="shared" si="118"/>
        <v>0</v>
      </c>
      <c r="E293" s="90"/>
      <c r="F293" s="90"/>
      <c r="G293" s="90"/>
      <c r="H293" s="90">
        <f t="shared" si="114"/>
        <v>0</v>
      </c>
      <c r="I293" s="90"/>
      <c r="J293" s="90"/>
      <c r="K293" s="90"/>
      <c r="L293" s="90">
        <f>M293+R293+S293+T293</f>
        <v>0</v>
      </c>
      <c r="M293" s="90">
        <f t="shared" si="125"/>
        <v>0</v>
      </c>
      <c r="N293" s="90"/>
      <c r="O293" s="90"/>
      <c r="P293" s="90"/>
      <c r="Q293" s="90"/>
      <c r="R293" s="90"/>
      <c r="S293" s="90"/>
      <c r="T293" s="90"/>
      <c r="U293" s="90"/>
      <c r="V293" s="305"/>
      <c r="W293" s="108"/>
      <c r="X293" s="288"/>
    </row>
    <row r="294" s="106" customFormat="1" ht="19.5" hidden="1" spans="1:24">
      <c r="A294" s="87"/>
      <c r="B294" s="123" t="s">
        <v>373</v>
      </c>
      <c r="C294" s="90">
        <f t="shared" si="120"/>
        <v>0</v>
      </c>
      <c r="D294" s="90">
        <f t="shared" si="118"/>
        <v>0</v>
      </c>
      <c r="E294" s="90"/>
      <c r="F294" s="90"/>
      <c r="G294" s="90"/>
      <c r="H294" s="90">
        <f t="shared" si="114"/>
        <v>0</v>
      </c>
      <c r="I294" s="90"/>
      <c r="J294" s="90"/>
      <c r="K294" s="90"/>
      <c r="L294" s="90">
        <f>M294+R294+S294+T294</f>
        <v>0</v>
      </c>
      <c r="M294" s="90">
        <f t="shared" si="125"/>
        <v>0</v>
      </c>
      <c r="N294" s="90"/>
      <c r="O294" s="90"/>
      <c r="P294" s="90"/>
      <c r="Q294" s="90"/>
      <c r="R294" s="90"/>
      <c r="S294" s="90"/>
      <c r="T294" s="90"/>
      <c r="U294" s="90"/>
      <c r="V294" s="305"/>
      <c r="W294" s="108"/>
      <c r="X294" s="288"/>
    </row>
    <row r="295" s="213" customFormat="1" ht="19.5" hidden="1" spans="1:30">
      <c r="A295" s="147" t="s">
        <v>126</v>
      </c>
      <c r="B295" s="84" t="s">
        <v>374</v>
      </c>
      <c r="C295" s="86">
        <f t="shared" si="120"/>
        <v>0</v>
      </c>
      <c r="D295" s="86">
        <f t="shared" si="118"/>
        <v>0</v>
      </c>
      <c r="E295" s="86"/>
      <c r="F295" s="86"/>
      <c r="G295" s="86"/>
      <c r="H295" s="86">
        <f t="shared" si="114"/>
        <v>0</v>
      </c>
      <c r="I295" s="86"/>
      <c r="J295" s="86"/>
      <c r="K295" s="86"/>
      <c r="L295" s="86">
        <f>M295+R295+S295+T295</f>
        <v>0</v>
      </c>
      <c r="M295" s="86">
        <f t="shared" si="125"/>
        <v>0</v>
      </c>
      <c r="N295" s="86"/>
      <c r="O295" s="86"/>
      <c r="P295" s="86"/>
      <c r="Q295" s="86"/>
      <c r="R295" s="86"/>
      <c r="S295" s="86"/>
      <c r="T295" s="286"/>
      <c r="U295" s="286"/>
      <c r="V295" s="253"/>
      <c r="W295" s="108"/>
      <c r="X295" s="243"/>
      <c r="Y295" s="243"/>
      <c r="Z295" s="243"/>
      <c r="AA295" s="243"/>
      <c r="AB295" s="243"/>
      <c r="AC295" s="243"/>
      <c r="AD295" s="243"/>
    </row>
    <row r="296" s="213" customFormat="1" ht="19.5" hidden="1" spans="1:30">
      <c r="A296" s="147" t="s">
        <v>375</v>
      </c>
      <c r="B296" s="84" t="s">
        <v>376</v>
      </c>
      <c r="C296" s="86">
        <f t="shared" si="120"/>
        <v>0</v>
      </c>
      <c r="D296" s="86">
        <f t="shared" si="118"/>
        <v>0</v>
      </c>
      <c r="E296" s="86"/>
      <c r="F296" s="86"/>
      <c r="G296" s="86"/>
      <c r="H296" s="86">
        <f t="shared" si="114"/>
        <v>0</v>
      </c>
      <c r="I296" s="86"/>
      <c r="J296" s="86"/>
      <c r="K296" s="86"/>
      <c r="L296" s="86">
        <f>M296+R296+S296+T296</f>
        <v>0</v>
      </c>
      <c r="M296" s="86">
        <f t="shared" si="125"/>
        <v>0</v>
      </c>
      <c r="N296" s="86"/>
      <c r="O296" s="86"/>
      <c r="P296" s="86"/>
      <c r="Q296" s="86"/>
      <c r="R296" s="86"/>
      <c r="S296" s="86"/>
      <c r="T296" s="286"/>
      <c r="U296" s="286"/>
      <c r="V296" s="253"/>
      <c r="W296" s="108"/>
      <c r="X296" s="243"/>
      <c r="Y296" s="243"/>
      <c r="Z296" s="243"/>
      <c r="AA296" s="243"/>
      <c r="AB296" s="243"/>
      <c r="AC296" s="243"/>
      <c r="AD296" s="243"/>
    </row>
    <row r="297" s="213" customFormat="1" ht="19.5" hidden="1" spans="1:30">
      <c r="A297" s="147" t="s">
        <v>377</v>
      </c>
      <c r="B297" s="84" t="s">
        <v>378</v>
      </c>
      <c r="C297" s="86">
        <f t="shared" si="120"/>
        <v>0</v>
      </c>
      <c r="D297" s="86">
        <f t="shared" si="118"/>
        <v>0</v>
      </c>
      <c r="E297" s="86"/>
      <c r="F297" s="86"/>
      <c r="G297" s="86"/>
      <c r="H297" s="86">
        <f t="shared" si="114"/>
        <v>0</v>
      </c>
      <c r="I297" s="86"/>
      <c r="J297" s="86"/>
      <c r="K297" s="86"/>
      <c r="L297" s="86">
        <f>M297+R297+S297+T297</f>
        <v>0</v>
      </c>
      <c r="M297" s="86">
        <f t="shared" si="125"/>
        <v>0</v>
      </c>
      <c r="N297" s="86"/>
      <c r="O297" s="86"/>
      <c r="P297" s="86"/>
      <c r="Q297" s="86"/>
      <c r="R297" s="86"/>
      <c r="S297" s="86"/>
      <c r="T297" s="286"/>
      <c r="U297" s="286"/>
      <c r="V297" s="253"/>
      <c r="W297" s="108"/>
      <c r="X297" s="243"/>
      <c r="Y297" s="243"/>
      <c r="Z297" s="243"/>
      <c r="AA297" s="243"/>
      <c r="AB297" s="243"/>
      <c r="AC297" s="243"/>
      <c r="AD297" s="243"/>
    </row>
    <row r="298" s="213" customFormat="1" ht="19.5" hidden="1" spans="1:30">
      <c r="A298" s="147" t="s">
        <v>164</v>
      </c>
      <c r="B298" s="84" t="s">
        <v>379</v>
      </c>
      <c r="C298" s="86">
        <f>C299</f>
        <v>0</v>
      </c>
      <c r="D298" s="86">
        <f t="shared" ref="D298:T298" si="128">D299</f>
        <v>0</v>
      </c>
      <c r="E298" s="86">
        <f t="shared" si="128"/>
        <v>0</v>
      </c>
      <c r="F298" s="86">
        <f t="shared" si="128"/>
        <v>0</v>
      </c>
      <c r="G298" s="86">
        <f t="shared" si="128"/>
        <v>0</v>
      </c>
      <c r="H298" s="86">
        <f t="shared" si="128"/>
        <v>0</v>
      </c>
      <c r="I298" s="86">
        <f t="shared" si="128"/>
        <v>0</v>
      </c>
      <c r="J298" s="86">
        <f t="shared" si="128"/>
        <v>0</v>
      </c>
      <c r="K298" s="86">
        <f t="shared" si="128"/>
        <v>0</v>
      </c>
      <c r="L298" s="86">
        <f t="shared" si="128"/>
        <v>0</v>
      </c>
      <c r="M298" s="86">
        <f t="shared" si="128"/>
        <v>0</v>
      </c>
      <c r="N298" s="86">
        <f t="shared" si="128"/>
        <v>0</v>
      </c>
      <c r="O298" s="86">
        <f t="shared" si="128"/>
        <v>0</v>
      </c>
      <c r="P298" s="86">
        <f t="shared" si="128"/>
        <v>0</v>
      </c>
      <c r="Q298" s="86">
        <f t="shared" si="128"/>
        <v>0</v>
      </c>
      <c r="R298" s="86">
        <f t="shared" si="128"/>
        <v>0</v>
      </c>
      <c r="S298" s="86">
        <f t="shared" si="128"/>
        <v>0</v>
      </c>
      <c r="T298" s="86">
        <f t="shared" si="128"/>
        <v>0</v>
      </c>
      <c r="U298" s="86"/>
      <c r="V298" s="253"/>
      <c r="W298" s="108"/>
      <c r="X298" s="243"/>
      <c r="Y298" s="243"/>
      <c r="Z298" s="243"/>
      <c r="AA298" s="243"/>
      <c r="AB298" s="243"/>
      <c r="AC298" s="243"/>
      <c r="AD298" s="243"/>
    </row>
    <row r="299" s="213" customFormat="1" ht="19.5" hidden="1" spans="1:30">
      <c r="A299" s="152"/>
      <c r="B299" s="94"/>
      <c r="C299" s="90">
        <f t="shared" si="120"/>
        <v>0</v>
      </c>
      <c r="D299" s="90">
        <f t="shared" si="118"/>
        <v>0</v>
      </c>
      <c r="E299" s="90"/>
      <c r="F299" s="90"/>
      <c r="G299" s="90"/>
      <c r="H299" s="90">
        <f t="shared" si="114"/>
        <v>0</v>
      </c>
      <c r="I299" s="90"/>
      <c r="J299" s="90"/>
      <c r="K299" s="90"/>
      <c r="L299" s="90">
        <f>M299+R299+S299+T299</f>
        <v>0</v>
      </c>
      <c r="M299" s="90">
        <f t="shared" si="125"/>
        <v>0</v>
      </c>
      <c r="N299" s="90"/>
      <c r="O299" s="90"/>
      <c r="P299" s="90"/>
      <c r="Q299" s="90"/>
      <c r="R299" s="90"/>
      <c r="S299" s="90"/>
      <c r="T299" s="302"/>
      <c r="U299" s="302"/>
      <c r="V299" s="253"/>
      <c r="W299" s="127"/>
      <c r="X299" s="243"/>
      <c r="Y299" s="243"/>
      <c r="Z299" s="243"/>
      <c r="AA299" s="243"/>
      <c r="AB299" s="243"/>
      <c r="AC299" s="243"/>
      <c r="AD299" s="243"/>
    </row>
    <row r="300" s="213" customFormat="1" ht="19.5" spans="1:30">
      <c r="A300" s="147"/>
      <c r="B300" s="113"/>
      <c r="C300" s="86"/>
      <c r="D300" s="86"/>
      <c r="E300" s="149"/>
      <c r="F300" s="149"/>
      <c r="G300" s="149"/>
      <c r="H300" s="86"/>
      <c r="I300" s="149"/>
      <c r="J300" s="149"/>
      <c r="K300" s="149"/>
      <c r="L300" s="86"/>
      <c r="M300" s="86"/>
      <c r="N300" s="149"/>
      <c r="O300" s="149"/>
      <c r="P300" s="149"/>
      <c r="Q300" s="149"/>
      <c r="R300" s="149"/>
      <c r="S300" s="149"/>
      <c r="T300" s="342"/>
      <c r="U300" s="342"/>
      <c r="V300" s="253"/>
      <c r="W300" s="108"/>
      <c r="X300" s="243"/>
      <c r="Y300" s="243"/>
      <c r="Z300" s="243"/>
      <c r="AA300" s="243"/>
      <c r="AB300" s="243"/>
      <c r="AC300" s="243"/>
      <c r="AD300" s="243"/>
    </row>
    <row r="301" s="214" customFormat="1" ht="19.5" hidden="1" spans="1:30">
      <c r="A301" s="150" t="s">
        <v>380</v>
      </c>
      <c r="B301" s="80" t="s">
        <v>381</v>
      </c>
      <c r="C301" s="82">
        <f>C302+C303+C304+C305+C306+C307+C308</f>
        <v>0</v>
      </c>
      <c r="D301" s="82">
        <f t="shared" ref="D301:T301" si="129">D302+D303+D304+D305+D306+D307+D308</f>
        <v>0</v>
      </c>
      <c r="E301" s="82">
        <f t="shared" si="129"/>
        <v>0</v>
      </c>
      <c r="F301" s="82">
        <f t="shared" si="129"/>
        <v>0</v>
      </c>
      <c r="G301" s="82">
        <f t="shared" si="129"/>
        <v>0</v>
      </c>
      <c r="H301" s="82">
        <f t="shared" si="129"/>
        <v>0</v>
      </c>
      <c r="I301" s="82">
        <f t="shared" si="129"/>
        <v>0</v>
      </c>
      <c r="J301" s="82">
        <f t="shared" si="129"/>
        <v>0</v>
      </c>
      <c r="K301" s="82">
        <f t="shared" si="129"/>
        <v>0</v>
      </c>
      <c r="L301" s="82">
        <f t="shared" si="129"/>
        <v>0</v>
      </c>
      <c r="M301" s="82">
        <f t="shared" si="129"/>
        <v>0</v>
      </c>
      <c r="N301" s="82">
        <f t="shared" si="129"/>
        <v>0</v>
      </c>
      <c r="O301" s="82">
        <f t="shared" si="129"/>
        <v>0</v>
      </c>
      <c r="P301" s="82">
        <f t="shared" si="129"/>
        <v>0</v>
      </c>
      <c r="Q301" s="82">
        <f t="shared" si="129"/>
        <v>0</v>
      </c>
      <c r="R301" s="82">
        <f t="shared" si="129"/>
        <v>0</v>
      </c>
      <c r="S301" s="82">
        <f t="shared" si="129"/>
        <v>0</v>
      </c>
      <c r="T301" s="82">
        <f t="shared" si="129"/>
        <v>0</v>
      </c>
      <c r="U301" s="82"/>
      <c r="V301" s="253"/>
      <c r="W301" s="108"/>
      <c r="X301" s="243"/>
      <c r="Y301" s="243"/>
      <c r="Z301" s="243"/>
      <c r="AA301" s="243"/>
      <c r="AB301" s="243"/>
      <c r="AC301" s="243"/>
      <c r="AD301" s="243"/>
    </row>
    <row r="302" s="213" customFormat="1" ht="19.5" hidden="1" spans="1:30">
      <c r="A302" s="147" t="s">
        <v>110</v>
      </c>
      <c r="B302" s="84" t="s">
        <v>382</v>
      </c>
      <c r="C302" s="86">
        <f t="shared" si="120"/>
        <v>0</v>
      </c>
      <c r="D302" s="86">
        <f t="shared" si="118"/>
        <v>0</v>
      </c>
      <c r="E302" s="86"/>
      <c r="F302" s="86"/>
      <c r="G302" s="86"/>
      <c r="H302" s="86">
        <f t="shared" si="114"/>
        <v>0</v>
      </c>
      <c r="I302" s="86"/>
      <c r="J302" s="86"/>
      <c r="K302" s="86"/>
      <c r="L302" s="86">
        <f t="shared" ref="L302:L308" si="130">M302+R302+S302+T302</f>
        <v>0</v>
      </c>
      <c r="M302" s="86">
        <f>N302+O302+P302+Q302</f>
        <v>0</v>
      </c>
      <c r="N302" s="86"/>
      <c r="O302" s="86"/>
      <c r="P302" s="86"/>
      <c r="Q302" s="86"/>
      <c r="R302" s="86"/>
      <c r="S302" s="86"/>
      <c r="T302" s="286"/>
      <c r="U302" s="286"/>
      <c r="V302" s="253"/>
      <c r="W302" s="108"/>
      <c r="X302" s="243"/>
      <c r="Y302" s="243"/>
      <c r="Z302" s="243"/>
      <c r="AA302" s="243"/>
      <c r="AB302" s="243"/>
      <c r="AC302" s="243"/>
      <c r="AD302" s="243"/>
    </row>
    <row r="303" s="213" customFormat="1" ht="19.5" hidden="1" spans="1:30">
      <c r="A303" s="147" t="s">
        <v>112</v>
      </c>
      <c r="B303" s="84" t="s">
        <v>383</v>
      </c>
      <c r="C303" s="86">
        <f t="shared" si="120"/>
        <v>0</v>
      </c>
      <c r="D303" s="86">
        <f t="shared" si="118"/>
        <v>0</v>
      </c>
      <c r="E303" s="86"/>
      <c r="F303" s="86"/>
      <c r="G303" s="86"/>
      <c r="H303" s="86">
        <f t="shared" si="114"/>
        <v>0</v>
      </c>
      <c r="I303" s="86"/>
      <c r="J303" s="86"/>
      <c r="K303" s="86"/>
      <c r="L303" s="86">
        <f t="shared" si="130"/>
        <v>0</v>
      </c>
      <c r="M303" s="86">
        <f t="shared" ref="M303:M308" si="131">N303+O303+P303+Q303</f>
        <v>0</v>
      </c>
      <c r="N303" s="86"/>
      <c r="O303" s="86"/>
      <c r="P303" s="86"/>
      <c r="Q303" s="86"/>
      <c r="R303" s="86"/>
      <c r="S303" s="86"/>
      <c r="T303" s="286"/>
      <c r="U303" s="286"/>
      <c r="V303" s="253"/>
      <c r="W303" s="108"/>
      <c r="X303" s="243"/>
      <c r="Y303" s="243"/>
      <c r="Z303" s="243"/>
      <c r="AA303" s="243"/>
      <c r="AB303" s="243"/>
      <c r="AC303" s="243"/>
      <c r="AD303" s="243"/>
    </row>
    <row r="304" s="213" customFormat="1" ht="19.5" hidden="1" spans="1:30">
      <c r="A304" s="147" t="s">
        <v>114</v>
      </c>
      <c r="B304" s="84" t="s">
        <v>384</v>
      </c>
      <c r="C304" s="86">
        <f t="shared" si="120"/>
        <v>0</v>
      </c>
      <c r="D304" s="86">
        <f t="shared" si="118"/>
        <v>0</v>
      </c>
      <c r="E304" s="86"/>
      <c r="F304" s="86"/>
      <c r="G304" s="86"/>
      <c r="H304" s="86">
        <f t="shared" si="114"/>
        <v>0</v>
      </c>
      <c r="I304" s="86"/>
      <c r="J304" s="86"/>
      <c r="K304" s="86"/>
      <c r="L304" s="86">
        <f t="shared" si="130"/>
        <v>0</v>
      </c>
      <c r="M304" s="86">
        <f t="shared" si="131"/>
        <v>0</v>
      </c>
      <c r="N304" s="86"/>
      <c r="O304" s="86"/>
      <c r="P304" s="86"/>
      <c r="Q304" s="86"/>
      <c r="R304" s="86"/>
      <c r="S304" s="86"/>
      <c r="T304" s="286"/>
      <c r="U304" s="286"/>
      <c r="V304" s="253"/>
      <c r="W304" s="108"/>
      <c r="X304" s="243"/>
      <c r="Y304" s="243"/>
      <c r="Z304" s="243"/>
      <c r="AA304" s="243"/>
      <c r="AB304" s="243"/>
      <c r="AC304" s="243"/>
      <c r="AD304" s="243"/>
    </row>
    <row r="305" s="213" customFormat="1" ht="19.5" hidden="1" spans="1:30">
      <c r="A305" s="147" t="s">
        <v>119</v>
      </c>
      <c r="B305" s="84" t="s">
        <v>385</v>
      </c>
      <c r="C305" s="86">
        <f t="shared" si="120"/>
        <v>0</v>
      </c>
      <c r="D305" s="86">
        <f t="shared" si="118"/>
        <v>0</v>
      </c>
      <c r="E305" s="86"/>
      <c r="F305" s="86"/>
      <c r="G305" s="86"/>
      <c r="H305" s="86">
        <f t="shared" si="114"/>
        <v>0</v>
      </c>
      <c r="I305" s="86"/>
      <c r="J305" s="86"/>
      <c r="K305" s="86"/>
      <c r="L305" s="86">
        <f t="shared" si="130"/>
        <v>0</v>
      </c>
      <c r="M305" s="86">
        <f t="shared" si="131"/>
        <v>0</v>
      </c>
      <c r="N305" s="86"/>
      <c r="O305" s="86"/>
      <c r="P305" s="86"/>
      <c r="Q305" s="86"/>
      <c r="R305" s="86"/>
      <c r="S305" s="86"/>
      <c r="T305" s="286"/>
      <c r="U305" s="286"/>
      <c r="V305" s="253"/>
      <c r="W305" s="108"/>
      <c r="X305" s="243"/>
      <c r="Y305" s="243"/>
      <c r="Z305" s="243"/>
      <c r="AA305" s="243"/>
      <c r="AB305" s="243"/>
      <c r="AC305" s="243"/>
      <c r="AD305" s="243"/>
    </row>
    <row r="306" s="213" customFormat="1" ht="19.5" hidden="1" spans="1:30">
      <c r="A306" s="147" t="s">
        <v>121</v>
      </c>
      <c r="B306" s="84" t="s">
        <v>386</v>
      </c>
      <c r="C306" s="86">
        <f t="shared" si="120"/>
        <v>0</v>
      </c>
      <c r="D306" s="86">
        <f t="shared" si="118"/>
        <v>0</v>
      </c>
      <c r="E306" s="86"/>
      <c r="F306" s="86"/>
      <c r="G306" s="86"/>
      <c r="H306" s="86">
        <f t="shared" si="114"/>
        <v>0</v>
      </c>
      <c r="I306" s="86"/>
      <c r="J306" s="86"/>
      <c r="K306" s="86"/>
      <c r="L306" s="86">
        <f t="shared" si="130"/>
        <v>0</v>
      </c>
      <c r="M306" s="86">
        <f t="shared" si="131"/>
        <v>0</v>
      </c>
      <c r="N306" s="86"/>
      <c r="O306" s="86"/>
      <c r="P306" s="86"/>
      <c r="Q306" s="86"/>
      <c r="R306" s="86"/>
      <c r="S306" s="86"/>
      <c r="T306" s="286"/>
      <c r="U306" s="286"/>
      <c r="V306" s="253"/>
      <c r="W306" s="108"/>
      <c r="X306" s="243"/>
      <c r="Y306" s="243"/>
      <c r="Z306" s="243"/>
      <c r="AA306" s="243"/>
      <c r="AB306" s="243"/>
      <c r="AC306" s="243"/>
      <c r="AD306" s="243"/>
    </row>
    <row r="307" s="213" customFormat="1" ht="19.5" hidden="1" spans="1:30">
      <c r="A307" s="147" t="s">
        <v>123</v>
      </c>
      <c r="B307" s="84" t="s">
        <v>387</v>
      </c>
      <c r="C307" s="86">
        <f t="shared" si="120"/>
        <v>0</v>
      </c>
      <c r="D307" s="86">
        <f t="shared" si="118"/>
        <v>0</v>
      </c>
      <c r="E307" s="86"/>
      <c r="F307" s="86"/>
      <c r="G307" s="86"/>
      <c r="H307" s="86">
        <f t="shared" si="114"/>
        <v>0</v>
      </c>
      <c r="I307" s="86"/>
      <c r="J307" s="86"/>
      <c r="K307" s="86"/>
      <c r="L307" s="86">
        <f t="shared" si="130"/>
        <v>0</v>
      </c>
      <c r="M307" s="86">
        <f t="shared" si="131"/>
        <v>0</v>
      </c>
      <c r="N307" s="86"/>
      <c r="O307" s="86"/>
      <c r="P307" s="86"/>
      <c r="Q307" s="86"/>
      <c r="R307" s="86"/>
      <c r="S307" s="86"/>
      <c r="T307" s="286"/>
      <c r="U307" s="286"/>
      <c r="V307" s="253"/>
      <c r="W307" s="108"/>
      <c r="X307" s="243"/>
      <c r="Y307" s="243"/>
      <c r="Z307" s="243"/>
      <c r="AA307" s="243"/>
      <c r="AB307" s="243"/>
      <c r="AC307" s="243"/>
      <c r="AD307" s="243"/>
    </row>
    <row r="308" s="213" customFormat="1" ht="19.5" hidden="1" spans="1:30">
      <c r="A308" s="147" t="s">
        <v>164</v>
      </c>
      <c r="B308" s="84" t="s">
        <v>388</v>
      </c>
      <c r="C308" s="86">
        <f t="shared" si="120"/>
        <v>0</v>
      </c>
      <c r="D308" s="86">
        <f t="shared" si="118"/>
        <v>0</v>
      </c>
      <c r="E308" s="86"/>
      <c r="F308" s="86"/>
      <c r="G308" s="86"/>
      <c r="H308" s="86">
        <f t="shared" si="114"/>
        <v>0</v>
      </c>
      <c r="I308" s="86"/>
      <c r="J308" s="86"/>
      <c r="K308" s="86"/>
      <c r="L308" s="86">
        <f t="shared" si="130"/>
        <v>0</v>
      </c>
      <c r="M308" s="86">
        <f t="shared" si="131"/>
        <v>0</v>
      </c>
      <c r="N308" s="86"/>
      <c r="O308" s="86"/>
      <c r="P308" s="86"/>
      <c r="Q308" s="86"/>
      <c r="R308" s="86"/>
      <c r="S308" s="86"/>
      <c r="T308" s="286"/>
      <c r="U308" s="286"/>
      <c r="V308" s="253"/>
      <c r="W308" s="108"/>
      <c r="X308" s="243"/>
      <c r="Y308" s="243"/>
      <c r="Z308" s="243"/>
      <c r="AA308" s="243"/>
      <c r="AB308" s="243"/>
      <c r="AC308" s="243"/>
      <c r="AD308" s="243"/>
    </row>
    <row r="309" s="213" customFormat="1" ht="19.5" spans="1:30">
      <c r="A309" s="147"/>
      <c r="B309" s="113"/>
      <c r="C309" s="86"/>
      <c r="D309" s="86"/>
      <c r="E309" s="149"/>
      <c r="F309" s="149"/>
      <c r="G309" s="149"/>
      <c r="H309" s="86"/>
      <c r="I309" s="149"/>
      <c r="J309" s="149"/>
      <c r="K309" s="149"/>
      <c r="L309" s="86"/>
      <c r="M309" s="86"/>
      <c r="N309" s="149"/>
      <c r="O309" s="149"/>
      <c r="P309" s="149"/>
      <c r="Q309" s="149"/>
      <c r="R309" s="149"/>
      <c r="S309" s="149"/>
      <c r="T309" s="342"/>
      <c r="U309" s="342"/>
      <c r="V309" s="253"/>
      <c r="W309" s="108"/>
      <c r="X309" s="243"/>
      <c r="Y309" s="243"/>
      <c r="Z309" s="243"/>
      <c r="AA309" s="243"/>
      <c r="AB309" s="243"/>
      <c r="AC309" s="243"/>
      <c r="AD309" s="243"/>
    </row>
    <row r="310" s="214" customFormat="1" ht="19.5" hidden="1" spans="1:30">
      <c r="A310" s="150" t="s">
        <v>389</v>
      </c>
      <c r="B310" s="80" t="s">
        <v>390</v>
      </c>
      <c r="C310" s="82">
        <f>C311+C312+C313+C314+C315+C316+C317</f>
        <v>0</v>
      </c>
      <c r="D310" s="82">
        <f t="shared" ref="D310:S310" si="132">D311+D312+D313+D314+D315+D316+D317</f>
        <v>0</v>
      </c>
      <c r="E310" s="82">
        <f t="shared" si="132"/>
        <v>0</v>
      </c>
      <c r="F310" s="82">
        <f t="shared" si="132"/>
        <v>0</v>
      </c>
      <c r="G310" s="82">
        <f t="shared" si="132"/>
        <v>0</v>
      </c>
      <c r="H310" s="82">
        <f t="shared" si="132"/>
        <v>0</v>
      </c>
      <c r="I310" s="82">
        <f t="shared" si="132"/>
        <v>0</v>
      </c>
      <c r="J310" s="82">
        <f t="shared" si="132"/>
        <v>0</v>
      </c>
      <c r="K310" s="82">
        <f t="shared" si="132"/>
        <v>0</v>
      </c>
      <c r="L310" s="82">
        <f t="shared" si="132"/>
        <v>0</v>
      </c>
      <c r="M310" s="82">
        <f t="shared" si="132"/>
        <v>0</v>
      </c>
      <c r="N310" s="82">
        <f t="shared" si="132"/>
        <v>0</v>
      </c>
      <c r="O310" s="82">
        <f t="shared" si="132"/>
        <v>0</v>
      </c>
      <c r="P310" s="82">
        <f t="shared" si="132"/>
        <v>0</v>
      </c>
      <c r="Q310" s="82">
        <f t="shared" si="132"/>
        <v>0</v>
      </c>
      <c r="R310" s="82">
        <f t="shared" si="132"/>
        <v>0</v>
      </c>
      <c r="S310" s="82">
        <f t="shared" si="132"/>
        <v>0</v>
      </c>
      <c r="T310" s="82" t="e">
        <f>T311+T312+T313+T314+#REF!+T315+T316+T317</f>
        <v>#REF!</v>
      </c>
      <c r="U310" s="82"/>
      <c r="V310" s="253"/>
      <c r="W310" s="108"/>
      <c r="X310" s="243"/>
      <c r="Y310" s="243"/>
      <c r="Z310" s="243"/>
      <c r="AA310" s="243"/>
      <c r="AB310" s="243"/>
      <c r="AC310" s="243"/>
      <c r="AD310" s="243"/>
    </row>
    <row r="311" s="213" customFormat="1" ht="19.5" hidden="1" spans="1:30">
      <c r="A311" s="147" t="s">
        <v>110</v>
      </c>
      <c r="B311" s="84" t="s">
        <v>391</v>
      </c>
      <c r="C311" s="86">
        <f t="shared" si="120"/>
        <v>0</v>
      </c>
      <c r="D311" s="86">
        <f t="shared" si="118"/>
        <v>0</v>
      </c>
      <c r="E311" s="86"/>
      <c r="F311" s="86"/>
      <c r="G311" s="86"/>
      <c r="H311" s="86">
        <f t="shared" si="114"/>
        <v>0</v>
      </c>
      <c r="I311" s="86"/>
      <c r="J311" s="86"/>
      <c r="K311" s="86"/>
      <c r="L311" s="86">
        <f t="shared" ref="L311:L317" si="133">M311+R311+S311+T311</f>
        <v>0</v>
      </c>
      <c r="M311" s="86">
        <f>N311+O311+P311+Q311</f>
        <v>0</v>
      </c>
      <c r="N311" s="86"/>
      <c r="O311" s="86"/>
      <c r="P311" s="86"/>
      <c r="Q311" s="86"/>
      <c r="R311" s="86"/>
      <c r="S311" s="86"/>
      <c r="T311" s="286"/>
      <c r="U311" s="286"/>
      <c r="V311" s="253"/>
      <c r="W311" s="108"/>
      <c r="X311" s="243"/>
      <c r="Y311" s="243"/>
      <c r="Z311" s="243"/>
      <c r="AA311" s="243"/>
      <c r="AB311" s="243"/>
      <c r="AC311" s="243"/>
      <c r="AD311" s="243"/>
    </row>
    <row r="312" s="213" customFormat="1" ht="19.5" hidden="1" spans="1:30">
      <c r="A312" s="147" t="s">
        <v>112</v>
      </c>
      <c r="B312" s="84" t="s">
        <v>392</v>
      </c>
      <c r="C312" s="86">
        <f t="shared" si="120"/>
        <v>0</v>
      </c>
      <c r="D312" s="86">
        <f t="shared" si="118"/>
        <v>0</v>
      </c>
      <c r="E312" s="86"/>
      <c r="F312" s="86"/>
      <c r="G312" s="86"/>
      <c r="H312" s="86">
        <f t="shared" si="114"/>
        <v>0</v>
      </c>
      <c r="I312" s="86"/>
      <c r="J312" s="86"/>
      <c r="K312" s="86"/>
      <c r="L312" s="86">
        <f t="shared" si="133"/>
        <v>0</v>
      </c>
      <c r="M312" s="86">
        <f t="shared" ref="M312:M348" si="134">N312+O312+P312+Q312</f>
        <v>0</v>
      </c>
      <c r="N312" s="86"/>
      <c r="O312" s="86"/>
      <c r="P312" s="86"/>
      <c r="Q312" s="86"/>
      <c r="R312" s="86"/>
      <c r="S312" s="86"/>
      <c r="T312" s="286"/>
      <c r="U312" s="286"/>
      <c r="V312" s="253"/>
      <c r="W312" s="108"/>
      <c r="X312" s="243"/>
      <c r="Y312" s="243"/>
      <c r="Z312" s="243"/>
      <c r="AA312" s="243"/>
      <c r="AB312" s="243"/>
      <c r="AC312" s="243"/>
      <c r="AD312" s="243"/>
    </row>
    <row r="313" s="213" customFormat="1" ht="19.5" hidden="1" spans="1:30">
      <c r="A313" s="147" t="s">
        <v>114</v>
      </c>
      <c r="B313" s="84" t="s">
        <v>393</v>
      </c>
      <c r="C313" s="86">
        <f t="shared" si="120"/>
        <v>0</v>
      </c>
      <c r="D313" s="86">
        <f t="shared" si="118"/>
        <v>0</v>
      </c>
      <c r="E313" s="86"/>
      <c r="F313" s="86"/>
      <c r="G313" s="86"/>
      <c r="H313" s="86">
        <f t="shared" si="114"/>
        <v>0</v>
      </c>
      <c r="I313" s="86"/>
      <c r="J313" s="86"/>
      <c r="K313" s="86"/>
      <c r="L313" s="86">
        <f t="shared" si="133"/>
        <v>0</v>
      </c>
      <c r="M313" s="86">
        <f t="shared" si="134"/>
        <v>0</v>
      </c>
      <c r="N313" s="86"/>
      <c r="O313" s="86"/>
      <c r="P313" s="86"/>
      <c r="Q313" s="86"/>
      <c r="R313" s="86"/>
      <c r="S313" s="86"/>
      <c r="T313" s="286"/>
      <c r="U313" s="286"/>
      <c r="V313" s="253"/>
      <c r="W313" s="108"/>
      <c r="X313" s="243"/>
      <c r="Y313" s="243"/>
      <c r="Z313" s="243"/>
      <c r="AA313" s="243"/>
      <c r="AB313" s="243"/>
      <c r="AC313" s="243"/>
      <c r="AD313" s="243"/>
    </row>
    <row r="314" s="213" customFormat="1" ht="19.5" hidden="1" spans="1:30">
      <c r="A314" s="147" t="s">
        <v>121</v>
      </c>
      <c r="B314" s="84" t="s">
        <v>394</v>
      </c>
      <c r="C314" s="86">
        <f t="shared" si="120"/>
        <v>0</v>
      </c>
      <c r="D314" s="86">
        <f t="shared" si="118"/>
        <v>0</v>
      </c>
      <c r="E314" s="86"/>
      <c r="F314" s="86"/>
      <c r="G314" s="86"/>
      <c r="H314" s="86">
        <f t="shared" si="114"/>
        <v>0</v>
      </c>
      <c r="I314" s="86"/>
      <c r="J314" s="86"/>
      <c r="K314" s="86"/>
      <c r="L314" s="86">
        <f t="shared" si="133"/>
        <v>0</v>
      </c>
      <c r="M314" s="86">
        <f t="shared" si="134"/>
        <v>0</v>
      </c>
      <c r="N314" s="86"/>
      <c r="O314" s="86"/>
      <c r="P314" s="86"/>
      <c r="Q314" s="86"/>
      <c r="R314" s="86"/>
      <c r="S314" s="86"/>
      <c r="T314" s="286"/>
      <c r="U314" s="286"/>
      <c r="V314" s="253"/>
      <c r="W314" s="108"/>
      <c r="X314" s="243"/>
      <c r="Y314" s="243"/>
      <c r="Z314" s="243"/>
      <c r="AA314" s="243"/>
      <c r="AB314" s="243"/>
      <c r="AC314" s="243"/>
      <c r="AD314" s="243"/>
    </row>
    <row r="315" s="213" customFormat="1" ht="19.5" hidden="1" spans="1:30">
      <c r="A315" s="147" t="s">
        <v>126</v>
      </c>
      <c r="B315" s="84" t="s">
        <v>395</v>
      </c>
      <c r="C315" s="86">
        <f t="shared" si="120"/>
        <v>0</v>
      </c>
      <c r="D315" s="86">
        <f t="shared" si="118"/>
        <v>0</v>
      </c>
      <c r="E315" s="86"/>
      <c r="F315" s="86"/>
      <c r="G315" s="86"/>
      <c r="H315" s="86">
        <f t="shared" si="114"/>
        <v>0</v>
      </c>
      <c r="I315" s="86"/>
      <c r="J315" s="86"/>
      <c r="K315" s="86"/>
      <c r="L315" s="86">
        <f t="shared" si="133"/>
        <v>0</v>
      </c>
      <c r="M315" s="86">
        <f t="shared" si="134"/>
        <v>0</v>
      </c>
      <c r="N315" s="86"/>
      <c r="O315" s="86"/>
      <c r="P315" s="86"/>
      <c r="Q315" s="86"/>
      <c r="R315" s="86"/>
      <c r="S315" s="86"/>
      <c r="T315" s="286"/>
      <c r="U315" s="286"/>
      <c r="V315" s="253"/>
      <c r="W315" s="108"/>
      <c r="X315" s="243"/>
      <c r="Y315" s="243"/>
      <c r="Z315" s="243"/>
      <c r="AA315" s="243"/>
      <c r="AB315" s="243"/>
      <c r="AC315" s="243"/>
      <c r="AD315" s="243"/>
    </row>
    <row r="316" s="213" customFormat="1" ht="19.5" hidden="1" spans="1:30">
      <c r="A316" s="147" t="s">
        <v>128</v>
      </c>
      <c r="B316" s="84" t="s">
        <v>396</v>
      </c>
      <c r="C316" s="86">
        <f t="shared" si="120"/>
        <v>0</v>
      </c>
      <c r="D316" s="86">
        <f t="shared" si="118"/>
        <v>0</v>
      </c>
      <c r="E316" s="86"/>
      <c r="F316" s="86"/>
      <c r="G316" s="86"/>
      <c r="H316" s="86">
        <f t="shared" si="114"/>
        <v>0</v>
      </c>
      <c r="I316" s="86"/>
      <c r="J316" s="86"/>
      <c r="K316" s="86"/>
      <c r="L316" s="86">
        <f t="shared" si="133"/>
        <v>0</v>
      </c>
      <c r="M316" s="86">
        <f t="shared" si="134"/>
        <v>0</v>
      </c>
      <c r="N316" s="86"/>
      <c r="O316" s="86"/>
      <c r="P316" s="86"/>
      <c r="Q316" s="86"/>
      <c r="R316" s="86"/>
      <c r="S316" s="86"/>
      <c r="T316" s="286"/>
      <c r="U316" s="286"/>
      <c r="V316" s="253"/>
      <c r="W316" s="108"/>
      <c r="X316" s="243"/>
      <c r="Y316" s="243"/>
      <c r="Z316" s="243"/>
      <c r="AA316" s="243"/>
      <c r="AB316" s="243"/>
      <c r="AC316" s="243"/>
      <c r="AD316" s="243"/>
    </row>
    <row r="317" s="213" customFormat="1" ht="19.5" hidden="1" spans="1:30">
      <c r="A317" s="147" t="s">
        <v>164</v>
      </c>
      <c r="B317" s="84" t="s">
        <v>397</v>
      </c>
      <c r="C317" s="86">
        <f t="shared" si="120"/>
        <v>0</v>
      </c>
      <c r="D317" s="86">
        <f t="shared" si="118"/>
        <v>0</v>
      </c>
      <c r="E317" s="86"/>
      <c r="F317" s="86"/>
      <c r="G317" s="86"/>
      <c r="H317" s="86">
        <f t="shared" si="114"/>
        <v>0</v>
      </c>
      <c r="I317" s="86"/>
      <c r="J317" s="86"/>
      <c r="K317" s="86"/>
      <c r="L317" s="86">
        <f t="shared" si="133"/>
        <v>0</v>
      </c>
      <c r="M317" s="86">
        <f t="shared" si="134"/>
        <v>0</v>
      </c>
      <c r="N317" s="86"/>
      <c r="O317" s="86"/>
      <c r="P317" s="86"/>
      <c r="Q317" s="86"/>
      <c r="R317" s="86"/>
      <c r="S317" s="86"/>
      <c r="T317" s="286"/>
      <c r="U317" s="286"/>
      <c r="V317" s="253"/>
      <c r="W317" s="108"/>
      <c r="X317" s="243"/>
      <c r="Y317" s="243"/>
      <c r="Z317" s="243"/>
      <c r="AA317" s="243"/>
      <c r="AB317" s="243"/>
      <c r="AC317" s="243"/>
      <c r="AD317" s="243"/>
    </row>
    <row r="318" s="213" customFormat="1" ht="19.5" spans="1:30">
      <c r="A318" s="147"/>
      <c r="B318" s="113"/>
      <c r="C318" s="86"/>
      <c r="D318" s="86"/>
      <c r="E318" s="149"/>
      <c r="F318" s="149"/>
      <c r="G318" s="149"/>
      <c r="H318" s="86"/>
      <c r="I318" s="149"/>
      <c r="J318" s="149"/>
      <c r="K318" s="149"/>
      <c r="L318" s="86"/>
      <c r="M318" s="86"/>
      <c r="N318" s="149"/>
      <c r="O318" s="149"/>
      <c r="P318" s="149"/>
      <c r="Q318" s="149"/>
      <c r="R318" s="149"/>
      <c r="S318" s="149"/>
      <c r="T318" s="342"/>
      <c r="U318" s="342"/>
      <c r="V318" s="253"/>
      <c r="W318" s="108"/>
      <c r="X318" s="243"/>
      <c r="Y318" s="243"/>
      <c r="Z318" s="243"/>
      <c r="AA318" s="243"/>
      <c r="AB318" s="243"/>
      <c r="AC318" s="243"/>
      <c r="AD318" s="243"/>
    </row>
    <row r="319" s="214" customFormat="1" ht="19.5" hidden="1" spans="1:30">
      <c r="A319" s="150" t="s">
        <v>398</v>
      </c>
      <c r="B319" s="80" t="s">
        <v>399</v>
      </c>
      <c r="C319" s="82">
        <f>C320+C321+C322</f>
        <v>0</v>
      </c>
      <c r="D319" s="82">
        <f t="shared" ref="D319:S319" si="135">D320+D321+D322</f>
        <v>0</v>
      </c>
      <c r="E319" s="82">
        <f t="shared" si="135"/>
        <v>0</v>
      </c>
      <c r="F319" s="82">
        <f t="shared" si="135"/>
        <v>0</v>
      </c>
      <c r="G319" s="82">
        <f t="shared" si="135"/>
        <v>0</v>
      </c>
      <c r="H319" s="82">
        <f t="shared" si="135"/>
        <v>0</v>
      </c>
      <c r="I319" s="82">
        <f t="shared" si="135"/>
        <v>0</v>
      </c>
      <c r="J319" s="82">
        <f t="shared" si="135"/>
        <v>0</v>
      </c>
      <c r="K319" s="82">
        <f t="shared" si="135"/>
        <v>0</v>
      </c>
      <c r="L319" s="82">
        <f t="shared" si="135"/>
        <v>0</v>
      </c>
      <c r="M319" s="82">
        <f t="shared" si="135"/>
        <v>0</v>
      </c>
      <c r="N319" s="82">
        <f t="shared" si="135"/>
        <v>0</v>
      </c>
      <c r="O319" s="82">
        <f t="shared" si="135"/>
        <v>0</v>
      </c>
      <c r="P319" s="82">
        <f t="shared" si="135"/>
        <v>0</v>
      </c>
      <c r="Q319" s="82">
        <f t="shared" si="135"/>
        <v>0</v>
      </c>
      <c r="R319" s="82">
        <f t="shared" si="135"/>
        <v>0</v>
      </c>
      <c r="S319" s="82">
        <f t="shared" si="135"/>
        <v>0</v>
      </c>
      <c r="T319" s="82" t="e">
        <f>T320+#REF!+T321+T322</f>
        <v>#REF!</v>
      </c>
      <c r="U319" s="82"/>
      <c r="V319" s="253"/>
      <c r="W319" s="108"/>
      <c r="X319" s="243"/>
      <c r="Y319" s="243"/>
      <c r="Z319" s="243"/>
      <c r="AA319" s="243"/>
      <c r="AB319" s="243"/>
      <c r="AC319" s="243"/>
      <c r="AD319" s="243"/>
    </row>
    <row r="320" s="213" customFormat="1" ht="19.5" hidden="1" spans="1:30">
      <c r="A320" s="147" t="s">
        <v>112</v>
      </c>
      <c r="B320" s="84" t="s">
        <v>400</v>
      </c>
      <c r="C320" s="86">
        <f t="shared" si="120"/>
        <v>0</v>
      </c>
      <c r="D320" s="86">
        <f t="shared" si="118"/>
        <v>0</v>
      </c>
      <c r="E320" s="86"/>
      <c r="F320" s="86"/>
      <c r="G320" s="86"/>
      <c r="H320" s="86">
        <f t="shared" si="114"/>
        <v>0</v>
      </c>
      <c r="I320" s="86"/>
      <c r="J320" s="86"/>
      <c r="K320" s="86"/>
      <c r="L320" s="86">
        <f>M320+R320+S320+T320</f>
        <v>0</v>
      </c>
      <c r="M320" s="86">
        <f t="shared" si="134"/>
        <v>0</v>
      </c>
      <c r="N320" s="86"/>
      <c r="O320" s="86"/>
      <c r="P320" s="86"/>
      <c r="Q320" s="86"/>
      <c r="R320" s="86"/>
      <c r="S320" s="86"/>
      <c r="T320" s="286"/>
      <c r="U320" s="286"/>
      <c r="V320" s="253"/>
      <c r="W320" s="108"/>
      <c r="X320" s="243"/>
      <c r="Y320" s="243"/>
      <c r="Z320" s="243"/>
      <c r="AA320" s="243"/>
      <c r="AB320" s="243"/>
      <c r="AC320" s="243"/>
      <c r="AD320" s="243"/>
    </row>
    <row r="321" s="213" customFormat="1" ht="19.5" hidden="1" spans="1:30">
      <c r="A321" s="147" t="s">
        <v>123</v>
      </c>
      <c r="B321" s="84" t="s">
        <v>401</v>
      </c>
      <c r="C321" s="86">
        <f t="shared" si="120"/>
        <v>0</v>
      </c>
      <c r="D321" s="86">
        <f t="shared" si="118"/>
        <v>0</v>
      </c>
      <c r="E321" s="86"/>
      <c r="F321" s="86"/>
      <c r="G321" s="86"/>
      <c r="H321" s="86">
        <f t="shared" si="114"/>
        <v>0</v>
      </c>
      <c r="I321" s="86"/>
      <c r="J321" s="86"/>
      <c r="K321" s="86"/>
      <c r="L321" s="86">
        <f>M321+R321+S321+T321</f>
        <v>0</v>
      </c>
      <c r="M321" s="86">
        <f t="shared" si="134"/>
        <v>0</v>
      </c>
      <c r="N321" s="86"/>
      <c r="O321" s="86"/>
      <c r="P321" s="86"/>
      <c r="Q321" s="86"/>
      <c r="R321" s="86"/>
      <c r="S321" s="86"/>
      <c r="T321" s="286"/>
      <c r="U321" s="286"/>
      <c r="V321" s="253"/>
      <c r="W321" s="108"/>
      <c r="X321" s="243"/>
      <c r="Y321" s="243"/>
      <c r="Z321" s="243"/>
      <c r="AA321" s="243"/>
      <c r="AB321" s="243"/>
      <c r="AC321" s="243"/>
      <c r="AD321" s="243"/>
    </row>
    <row r="322" s="213" customFormat="1" ht="19.5" hidden="1" spans="1:30">
      <c r="A322" s="147" t="s">
        <v>164</v>
      </c>
      <c r="B322" s="84" t="s">
        <v>402</v>
      </c>
      <c r="C322" s="86">
        <f t="shared" si="120"/>
        <v>0</v>
      </c>
      <c r="D322" s="86">
        <f t="shared" si="118"/>
        <v>0</v>
      </c>
      <c r="E322" s="86"/>
      <c r="F322" s="86"/>
      <c r="G322" s="86"/>
      <c r="H322" s="86">
        <f t="shared" si="114"/>
        <v>0</v>
      </c>
      <c r="I322" s="86"/>
      <c r="J322" s="86"/>
      <c r="K322" s="86"/>
      <c r="L322" s="86">
        <f>M322+R322+S322+T322</f>
        <v>0</v>
      </c>
      <c r="M322" s="86">
        <f t="shared" si="134"/>
        <v>0</v>
      </c>
      <c r="N322" s="86"/>
      <c r="O322" s="86"/>
      <c r="P322" s="86"/>
      <c r="Q322" s="86"/>
      <c r="R322" s="86"/>
      <c r="S322" s="86"/>
      <c r="T322" s="286"/>
      <c r="U322" s="286"/>
      <c r="V322" s="253"/>
      <c r="W322" s="108"/>
      <c r="X322" s="243"/>
      <c r="Y322" s="243"/>
      <c r="Z322" s="243"/>
      <c r="AA322" s="243"/>
      <c r="AB322" s="243"/>
      <c r="AC322" s="243"/>
      <c r="AD322" s="243"/>
    </row>
    <row r="323" s="213" customFormat="1" ht="19.5" spans="1:30">
      <c r="A323" s="147"/>
      <c r="B323" s="113"/>
      <c r="C323" s="86"/>
      <c r="D323" s="86"/>
      <c r="E323" s="149"/>
      <c r="F323" s="149"/>
      <c r="G323" s="149"/>
      <c r="H323" s="86"/>
      <c r="I323" s="149"/>
      <c r="J323" s="149"/>
      <c r="K323" s="149"/>
      <c r="L323" s="86"/>
      <c r="M323" s="86"/>
      <c r="N323" s="149"/>
      <c r="O323" s="149"/>
      <c r="P323" s="149"/>
      <c r="Q323" s="149"/>
      <c r="R323" s="149"/>
      <c r="S323" s="149"/>
      <c r="T323" s="342"/>
      <c r="U323" s="342"/>
      <c r="V323" s="253"/>
      <c r="W323" s="108"/>
      <c r="X323" s="243"/>
      <c r="Y323" s="243"/>
      <c r="Z323" s="243"/>
      <c r="AA323" s="243"/>
      <c r="AB323" s="243"/>
      <c r="AC323" s="243"/>
      <c r="AD323" s="243"/>
    </row>
    <row r="324" s="214" customFormat="1" ht="19.5" hidden="1" spans="1:30">
      <c r="A324" s="150" t="s">
        <v>403</v>
      </c>
      <c r="B324" s="80" t="s">
        <v>404</v>
      </c>
      <c r="C324" s="82">
        <f>C325+C326+C327+C328+C329</f>
        <v>0</v>
      </c>
      <c r="D324" s="82">
        <f t="shared" ref="D324:T324" si="136">D325+D326+D327+D328+D329</f>
        <v>0</v>
      </c>
      <c r="E324" s="82">
        <f t="shared" si="136"/>
        <v>0</v>
      </c>
      <c r="F324" s="82">
        <f t="shared" si="136"/>
        <v>0</v>
      </c>
      <c r="G324" s="82">
        <f t="shared" si="136"/>
        <v>0</v>
      </c>
      <c r="H324" s="82">
        <f t="shared" si="136"/>
        <v>0</v>
      </c>
      <c r="I324" s="82">
        <f t="shared" si="136"/>
        <v>0</v>
      </c>
      <c r="J324" s="82">
        <f t="shared" si="136"/>
        <v>0</v>
      </c>
      <c r="K324" s="82">
        <f t="shared" si="136"/>
        <v>0</v>
      </c>
      <c r="L324" s="82">
        <f t="shared" si="136"/>
        <v>0</v>
      </c>
      <c r="M324" s="82">
        <f t="shared" si="136"/>
        <v>0</v>
      </c>
      <c r="N324" s="82">
        <f t="shared" si="136"/>
        <v>0</v>
      </c>
      <c r="O324" s="82">
        <f t="shared" si="136"/>
        <v>0</v>
      </c>
      <c r="P324" s="82">
        <f t="shared" si="136"/>
        <v>0</v>
      </c>
      <c r="Q324" s="82">
        <f t="shared" si="136"/>
        <v>0</v>
      </c>
      <c r="R324" s="82">
        <f t="shared" si="136"/>
        <v>0</v>
      </c>
      <c r="S324" s="82">
        <f t="shared" si="136"/>
        <v>0</v>
      </c>
      <c r="T324" s="82">
        <f t="shared" si="136"/>
        <v>0</v>
      </c>
      <c r="U324" s="82"/>
      <c r="V324" s="253"/>
      <c r="W324" s="108"/>
      <c r="X324" s="243"/>
      <c r="Y324" s="243"/>
      <c r="Z324" s="243"/>
      <c r="AA324" s="243"/>
      <c r="AB324" s="243"/>
      <c r="AC324" s="243"/>
      <c r="AD324" s="243"/>
    </row>
    <row r="325" s="213" customFormat="1" ht="19.5" hidden="1" spans="1:30">
      <c r="A325" s="147" t="s">
        <v>110</v>
      </c>
      <c r="B325" s="84" t="s">
        <v>405</v>
      </c>
      <c r="C325" s="86">
        <f t="shared" si="120"/>
        <v>0</v>
      </c>
      <c r="D325" s="86">
        <f t="shared" si="118"/>
        <v>0</v>
      </c>
      <c r="E325" s="86"/>
      <c r="F325" s="86"/>
      <c r="G325" s="86"/>
      <c r="H325" s="86">
        <f t="shared" si="114"/>
        <v>0</v>
      </c>
      <c r="I325" s="86"/>
      <c r="J325" s="86"/>
      <c r="K325" s="86"/>
      <c r="L325" s="86">
        <f>M325+R325+S325+T325</f>
        <v>0</v>
      </c>
      <c r="M325" s="86">
        <f t="shared" si="134"/>
        <v>0</v>
      </c>
      <c r="N325" s="86"/>
      <c r="O325" s="86"/>
      <c r="P325" s="86"/>
      <c r="Q325" s="86"/>
      <c r="R325" s="86"/>
      <c r="S325" s="86"/>
      <c r="T325" s="286"/>
      <c r="U325" s="286"/>
      <c r="V325" s="253"/>
      <c r="W325" s="108"/>
      <c r="X325" s="243"/>
      <c r="Y325" s="243"/>
      <c r="Z325" s="243"/>
      <c r="AA325" s="243"/>
      <c r="AB325" s="243"/>
      <c r="AC325" s="243"/>
      <c r="AD325" s="243"/>
    </row>
    <row r="326" s="213" customFormat="1" ht="19.5" hidden="1" spans="1:30">
      <c r="A326" s="147" t="s">
        <v>112</v>
      </c>
      <c r="B326" s="84" t="s">
        <v>406</v>
      </c>
      <c r="C326" s="86">
        <f t="shared" si="120"/>
        <v>0</v>
      </c>
      <c r="D326" s="86">
        <f t="shared" si="118"/>
        <v>0</v>
      </c>
      <c r="E326" s="86"/>
      <c r="F326" s="86"/>
      <c r="G326" s="86"/>
      <c r="H326" s="86">
        <f t="shared" si="114"/>
        <v>0</v>
      </c>
      <c r="I326" s="86"/>
      <c r="J326" s="86"/>
      <c r="K326" s="86"/>
      <c r="L326" s="86">
        <f>M326+R326+S326+T326</f>
        <v>0</v>
      </c>
      <c r="M326" s="86">
        <f t="shared" si="134"/>
        <v>0</v>
      </c>
      <c r="N326" s="86"/>
      <c r="O326" s="86"/>
      <c r="P326" s="86"/>
      <c r="Q326" s="86"/>
      <c r="R326" s="86"/>
      <c r="S326" s="86"/>
      <c r="T326" s="286"/>
      <c r="U326" s="286"/>
      <c r="V326" s="253"/>
      <c r="W326" s="108"/>
      <c r="X326" s="243"/>
      <c r="Y326" s="243"/>
      <c r="Z326" s="243"/>
      <c r="AA326" s="243"/>
      <c r="AB326" s="243"/>
      <c r="AC326" s="243"/>
      <c r="AD326" s="243"/>
    </row>
    <row r="327" s="213" customFormat="1" ht="19.5" hidden="1" spans="1:30">
      <c r="A327" s="147" t="s">
        <v>114</v>
      </c>
      <c r="B327" s="84" t="s">
        <v>407</v>
      </c>
      <c r="C327" s="86">
        <f t="shared" si="120"/>
        <v>0</v>
      </c>
      <c r="D327" s="86">
        <f t="shared" si="118"/>
        <v>0</v>
      </c>
      <c r="E327" s="86"/>
      <c r="F327" s="86"/>
      <c r="G327" s="86"/>
      <c r="H327" s="86">
        <f t="shared" si="114"/>
        <v>0</v>
      </c>
      <c r="I327" s="86"/>
      <c r="J327" s="86"/>
      <c r="K327" s="86"/>
      <c r="L327" s="86">
        <f>M327+R327+S327+T327</f>
        <v>0</v>
      </c>
      <c r="M327" s="86">
        <f t="shared" si="134"/>
        <v>0</v>
      </c>
      <c r="N327" s="86"/>
      <c r="O327" s="86"/>
      <c r="P327" s="86"/>
      <c r="Q327" s="86"/>
      <c r="R327" s="86"/>
      <c r="S327" s="86"/>
      <c r="T327" s="286"/>
      <c r="U327" s="286"/>
      <c r="V327" s="253"/>
      <c r="W327" s="108"/>
      <c r="X327" s="243"/>
      <c r="Y327" s="243"/>
      <c r="Z327" s="243"/>
      <c r="AA327" s="243"/>
      <c r="AB327" s="243"/>
      <c r="AC327" s="243"/>
      <c r="AD327" s="243"/>
    </row>
    <row r="328" s="213" customFormat="1" ht="19.5" hidden="1" spans="1:30">
      <c r="A328" s="147" t="s">
        <v>119</v>
      </c>
      <c r="B328" s="84" t="s">
        <v>408</v>
      </c>
      <c r="C328" s="86">
        <f t="shared" si="120"/>
        <v>0</v>
      </c>
      <c r="D328" s="86">
        <f t="shared" si="118"/>
        <v>0</v>
      </c>
      <c r="E328" s="86"/>
      <c r="F328" s="86"/>
      <c r="G328" s="86"/>
      <c r="H328" s="86">
        <f t="shared" si="114"/>
        <v>0</v>
      </c>
      <c r="I328" s="86"/>
      <c r="J328" s="86"/>
      <c r="K328" s="86"/>
      <c r="L328" s="86">
        <f>M328+R328+S328+T328</f>
        <v>0</v>
      </c>
      <c r="M328" s="86">
        <f t="shared" si="134"/>
        <v>0</v>
      </c>
      <c r="N328" s="86"/>
      <c r="O328" s="86"/>
      <c r="P328" s="86"/>
      <c r="Q328" s="86"/>
      <c r="R328" s="86"/>
      <c r="S328" s="86"/>
      <c r="T328" s="286"/>
      <c r="U328" s="286"/>
      <c r="V328" s="253"/>
      <c r="W328" s="108"/>
      <c r="X328" s="243"/>
      <c r="Y328" s="243"/>
      <c r="Z328" s="243"/>
      <c r="AA328" s="243"/>
      <c r="AB328" s="243"/>
      <c r="AC328" s="243"/>
      <c r="AD328" s="243"/>
    </row>
    <row r="329" s="213" customFormat="1" ht="19.5" hidden="1" spans="1:30">
      <c r="A329" s="147" t="s">
        <v>164</v>
      </c>
      <c r="B329" s="84" t="s">
        <v>409</v>
      </c>
      <c r="C329" s="86">
        <f t="shared" si="120"/>
        <v>0</v>
      </c>
      <c r="D329" s="86">
        <f t="shared" si="118"/>
        <v>0</v>
      </c>
      <c r="E329" s="86"/>
      <c r="F329" s="86"/>
      <c r="G329" s="86"/>
      <c r="H329" s="86">
        <f t="shared" si="114"/>
        <v>0</v>
      </c>
      <c r="I329" s="86"/>
      <c r="J329" s="86"/>
      <c r="K329" s="86"/>
      <c r="L329" s="86">
        <f>M329+R329+S329+T329</f>
        <v>0</v>
      </c>
      <c r="M329" s="86">
        <f t="shared" si="134"/>
        <v>0</v>
      </c>
      <c r="N329" s="86"/>
      <c r="O329" s="86"/>
      <c r="P329" s="86"/>
      <c r="Q329" s="86"/>
      <c r="R329" s="86"/>
      <c r="S329" s="86"/>
      <c r="T329" s="286"/>
      <c r="U329" s="286"/>
      <c r="V329" s="253"/>
      <c r="W329" s="108"/>
      <c r="X329" s="243"/>
      <c r="Y329" s="243"/>
      <c r="Z329" s="243"/>
      <c r="AA329" s="243"/>
      <c r="AB329" s="243"/>
      <c r="AC329" s="243"/>
      <c r="AD329" s="243"/>
    </row>
    <row r="330" s="213" customFormat="1" ht="19.5" spans="1:30">
      <c r="A330" s="147"/>
      <c r="B330" s="84"/>
      <c r="C330" s="86"/>
      <c r="D330" s="86"/>
      <c r="E330" s="149"/>
      <c r="F330" s="149"/>
      <c r="G330" s="149"/>
      <c r="H330" s="86"/>
      <c r="I330" s="149"/>
      <c r="J330" s="149"/>
      <c r="K330" s="149"/>
      <c r="L330" s="86"/>
      <c r="M330" s="86"/>
      <c r="N330" s="149"/>
      <c r="O330" s="149"/>
      <c r="P330" s="149"/>
      <c r="Q330" s="149"/>
      <c r="R330" s="149"/>
      <c r="S330" s="149"/>
      <c r="T330" s="342"/>
      <c r="U330" s="342"/>
      <c r="V330" s="253"/>
      <c r="W330" s="108"/>
      <c r="X330" s="243"/>
      <c r="Y330" s="243"/>
      <c r="Z330" s="243"/>
      <c r="AA330" s="243"/>
      <c r="AB330" s="243"/>
      <c r="AC330" s="243"/>
      <c r="AD330" s="243"/>
    </row>
    <row r="331" s="214" customFormat="1" ht="19.5" spans="1:30">
      <c r="A331" s="150" t="s">
        <v>410</v>
      </c>
      <c r="B331" s="80" t="s">
        <v>411</v>
      </c>
      <c r="C331" s="82">
        <f>C332+C334+C335</f>
        <v>3</v>
      </c>
      <c r="D331" s="82">
        <f t="shared" ref="D331:T331" si="137">D332+D334+D335</f>
        <v>3</v>
      </c>
      <c r="E331" s="82">
        <f t="shared" si="137"/>
        <v>3</v>
      </c>
      <c r="F331" s="82">
        <f t="shared" si="137"/>
        <v>0</v>
      </c>
      <c r="G331" s="82">
        <f t="shared" si="137"/>
        <v>0</v>
      </c>
      <c r="H331" s="82">
        <f t="shared" si="137"/>
        <v>0</v>
      </c>
      <c r="I331" s="82">
        <f t="shared" si="137"/>
        <v>0</v>
      </c>
      <c r="J331" s="82">
        <f t="shared" si="137"/>
        <v>0</v>
      </c>
      <c r="K331" s="82">
        <f t="shared" si="137"/>
        <v>0</v>
      </c>
      <c r="L331" s="82">
        <f t="shared" si="137"/>
        <v>331029</v>
      </c>
      <c r="M331" s="82">
        <f t="shared" si="137"/>
        <v>278229</v>
      </c>
      <c r="N331" s="82">
        <f t="shared" si="137"/>
        <v>247581</v>
      </c>
      <c r="O331" s="82">
        <f t="shared" si="137"/>
        <v>288</v>
      </c>
      <c r="P331" s="82">
        <f t="shared" si="137"/>
        <v>0</v>
      </c>
      <c r="Q331" s="82">
        <f t="shared" si="137"/>
        <v>30360</v>
      </c>
      <c r="R331" s="82">
        <f t="shared" si="137"/>
        <v>52800</v>
      </c>
      <c r="S331" s="82">
        <f t="shared" si="137"/>
        <v>0</v>
      </c>
      <c r="T331" s="82">
        <f t="shared" si="137"/>
        <v>0</v>
      </c>
      <c r="U331" s="82"/>
      <c r="V331" s="253"/>
      <c r="W331" s="108"/>
      <c r="X331" s="243"/>
      <c r="Y331" s="243"/>
      <c r="Z331" s="243"/>
      <c r="AA331" s="243"/>
      <c r="AB331" s="243"/>
      <c r="AC331" s="243"/>
      <c r="AD331" s="243"/>
    </row>
    <row r="332" s="213" customFormat="1" ht="18.75" customHeight="1" spans="1:30">
      <c r="A332" s="147" t="s">
        <v>110</v>
      </c>
      <c r="B332" s="84" t="s">
        <v>412</v>
      </c>
      <c r="C332" s="86">
        <f>C333</f>
        <v>3</v>
      </c>
      <c r="D332" s="86">
        <f t="shared" ref="D332:T332" si="138">D333</f>
        <v>3</v>
      </c>
      <c r="E332" s="86">
        <f t="shared" si="138"/>
        <v>3</v>
      </c>
      <c r="F332" s="86">
        <f t="shared" si="138"/>
        <v>0</v>
      </c>
      <c r="G332" s="86">
        <f t="shared" si="138"/>
        <v>0</v>
      </c>
      <c r="H332" s="86">
        <f t="shared" si="138"/>
        <v>0</v>
      </c>
      <c r="I332" s="86">
        <f t="shared" si="138"/>
        <v>0</v>
      </c>
      <c r="J332" s="86">
        <f t="shared" si="138"/>
        <v>0</v>
      </c>
      <c r="K332" s="86">
        <f t="shared" si="138"/>
        <v>0</v>
      </c>
      <c r="L332" s="86">
        <f t="shared" si="138"/>
        <v>331029</v>
      </c>
      <c r="M332" s="86">
        <f t="shared" si="138"/>
        <v>278229</v>
      </c>
      <c r="N332" s="86">
        <f t="shared" si="138"/>
        <v>247581</v>
      </c>
      <c r="O332" s="86">
        <f t="shared" si="138"/>
        <v>288</v>
      </c>
      <c r="P332" s="86">
        <f t="shared" si="138"/>
        <v>0</v>
      </c>
      <c r="Q332" s="86">
        <f t="shared" si="138"/>
        <v>30360</v>
      </c>
      <c r="R332" s="86">
        <f t="shared" si="138"/>
        <v>52800</v>
      </c>
      <c r="S332" s="86">
        <f t="shared" si="138"/>
        <v>0</v>
      </c>
      <c r="T332" s="86">
        <f t="shared" si="138"/>
        <v>0</v>
      </c>
      <c r="U332" s="86"/>
      <c r="V332" s="253"/>
      <c r="W332" s="108"/>
      <c r="X332" s="243"/>
      <c r="Y332" s="243"/>
      <c r="Z332" s="243"/>
      <c r="AA332" s="243"/>
      <c r="AB332" s="243"/>
      <c r="AC332" s="243"/>
      <c r="AD332" s="243"/>
    </row>
    <row r="333" s="45" customFormat="1" ht="18.75" customHeight="1" spans="1:30">
      <c r="A333" s="87"/>
      <c r="B333" s="92" t="s">
        <v>311</v>
      </c>
      <c r="C333" s="90">
        <f t="shared" si="120"/>
        <v>3</v>
      </c>
      <c r="D333" s="90">
        <f>E333+F333+G333</f>
        <v>3</v>
      </c>
      <c r="E333" s="91">
        <v>3</v>
      </c>
      <c r="F333" s="91"/>
      <c r="G333" s="91"/>
      <c r="H333" s="90">
        <f>I333+J333+K333</f>
        <v>0</v>
      </c>
      <c r="I333" s="90"/>
      <c r="J333" s="90"/>
      <c r="K333" s="90"/>
      <c r="L333" s="90">
        <f>M333+R333+S333+T333</f>
        <v>331029</v>
      </c>
      <c r="M333" s="90">
        <f t="shared" si="134"/>
        <v>278229</v>
      </c>
      <c r="N333" s="91">
        <v>247581</v>
      </c>
      <c r="O333" s="91">
        <v>288</v>
      </c>
      <c r="P333" s="91"/>
      <c r="Q333" s="91">
        <v>30360</v>
      </c>
      <c r="R333" s="91">
        <v>52800</v>
      </c>
      <c r="S333" s="91"/>
      <c r="T333" s="91"/>
      <c r="U333" s="91"/>
      <c r="V333" s="305" t="s">
        <v>413</v>
      </c>
      <c r="W333" s="108" t="s">
        <v>117</v>
      </c>
      <c r="X333" s="254"/>
      <c r="Y333" s="106"/>
      <c r="Z333" s="106"/>
      <c r="AA333" s="106"/>
      <c r="AB333" s="106"/>
      <c r="AC333" s="106"/>
      <c r="AD333" s="106"/>
    </row>
    <row r="334" s="213" customFormat="1" ht="19.5" hidden="1" spans="1:30">
      <c r="A334" s="147" t="s">
        <v>121</v>
      </c>
      <c r="B334" s="84" t="s">
        <v>414</v>
      </c>
      <c r="C334" s="86">
        <f t="shared" si="120"/>
        <v>0</v>
      </c>
      <c r="D334" s="86">
        <f>E334+F334+G334</f>
        <v>0</v>
      </c>
      <c r="E334" s="86"/>
      <c r="F334" s="86"/>
      <c r="G334" s="86"/>
      <c r="H334" s="86">
        <f>I334+J334+K334</f>
        <v>0</v>
      </c>
      <c r="I334" s="86"/>
      <c r="J334" s="86"/>
      <c r="K334" s="86"/>
      <c r="L334" s="86">
        <f>M334+R334+S334+T334</f>
        <v>0</v>
      </c>
      <c r="M334" s="86">
        <f t="shared" si="134"/>
        <v>0</v>
      </c>
      <c r="N334" s="86"/>
      <c r="O334" s="86"/>
      <c r="P334" s="86"/>
      <c r="Q334" s="86"/>
      <c r="R334" s="86"/>
      <c r="S334" s="86"/>
      <c r="T334" s="286"/>
      <c r="U334" s="286"/>
      <c r="V334" s="253"/>
      <c r="W334" s="108"/>
      <c r="X334" s="243"/>
      <c r="Y334" s="243"/>
      <c r="Z334" s="243"/>
      <c r="AA334" s="243"/>
      <c r="AB334" s="243"/>
      <c r="AC334" s="243"/>
      <c r="AD334" s="243"/>
    </row>
    <row r="335" s="213" customFormat="1" ht="19.5" hidden="1" spans="1:30">
      <c r="A335" s="147" t="s">
        <v>164</v>
      </c>
      <c r="B335" s="84" t="s">
        <v>415</v>
      </c>
      <c r="C335" s="86">
        <f t="shared" si="120"/>
        <v>0</v>
      </c>
      <c r="D335" s="86">
        <f>E335+F335+G335</f>
        <v>0</v>
      </c>
      <c r="E335" s="86"/>
      <c r="F335" s="86"/>
      <c r="G335" s="86"/>
      <c r="H335" s="86">
        <f>I335+J335+K335</f>
        <v>0</v>
      </c>
      <c r="I335" s="86"/>
      <c r="J335" s="86"/>
      <c r="K335" s="86"/>
      <c r="L335" s="86">
        <f>M335+R335+S335+T335</f>
        <v>0</v>
      </c>
      <c r="M335" s="86">
        <f t="shared" si="134"/>
        <v>0</v>
      </c>
      <c r="N335" s="86"/>
      <c r="O335" s="86"/>
      <c r="P335" s="86"/>
      <c r="Q335" s="86"/>
      <c r="R335" s="86"/>
      <c r="S335" s="86"/>
      <c r="T335" s="286"/>
      <c r="U335" s="286"/>
      <c r="V335" s="253"/>
      <c r="W335" s="108"/>
      <c r="X335" s="243"/>
      <c r="Y335" s="243"/>
      <c r="Z335" s="243"/>
      <c r="AA335" s="243"/>
      <c r="AB335" s="243"/>
      <c r="AC335" s="243"/>
      <c r="AD335" s="243"/>
    </row>
    <row r="336" s="213" customFormat="1" ht="19.5" spans="1:30">
      <c r="A336" s="147"/>
      <c r="B336" s="84"/>
      <c r="C336" s="86"/>
      <c r="D336" s="86"/>
      <c r="E336" s="149"/>
      <c r="F336" s="149"/>
      <c r="G336" s="149"/>
      <c r="H336" s="86"/>
      <c r="I336" s="149"/>
      <c r="J336" s="149"/>
      <c r="K336" s="149"/>
      <c r="L336" s="86"/>
      <c r="M336" s="86"/>
      <c r="N336" s="149"/>
      <c r="O336" s="149"/>
      <c r="P336" s="149"/>
      <c r="Q336" s="149"/>
      <c r="R336" s="149"/>
      <c r="S336" s="149"/>
      <c r="T336" s="342"/>
      <c r="U336" s="342"/>
      <c r="V336" s="253"/>
      <c r="W336" s="108"/>
      <c r="X336" s="243"/>
      <c r="Y336" s="243"/>
      <c r="Z336" s="243"/>
      <c r="AA336" s="243"/>
      <c r="AB336" s="243"/>
      <c r="AC336" s="243"/>
      <c r="AD336" s="243"/>
    </row>
    <row r="337" s="214" customFormat="1" ht="19.5" spans="1:30">
      <c r="A337" s="150" t="s">
        <v>416</v>
      </c>
      <c r="B337" s="80" t="s">
        <v>417</v>
      </c>
      <c r="C337" s="82">
        <f t="shared" ref="C337:T337" si="139">C338+C339+C350</f>
        <v>0</v>
      </c>
      <c r="D337" s="82">
        <f t="shared" si="139"/>
        <v>0</v>
      </c>
      <c r="E337" s="82">
        <f t="shared" si="139"/>
        <v>0</v>
      </c>
      <c r="F337" s="82">
        <f t="shared" si="139"/>
        <v>0</v>
      </c>
      <c r="G337" s="82">
        <f t="shared" si="139"/>
        <v>0</v>
      </c>
      <c r="H337" s="82">
        <f t="shared" si="139"/>
        <v>0</v>
      </c>
      <c r="I337" s="82">
        <f t="shared" si="139"/>
        <v>0</v>
      </c>
      <c r="J337" s="82">
        <f t="shared" si="139"/>
        <v>0</v>
      </c>
      <c r="K337" s="82">
        <f t="shared" si="139"/>
        <v>0</v>
      </c>
      <c r="L337" s="82">
        <f t="shared" si="139"/>
        <v>695762</v>
      </c>
      <c r="M337" s="82">
        <f t="shared" si="139"/>
        <v>695762</v>
      </c>
      <c r="N337" s="82">
        <f t="shared" si="139"/>
        <v>0</v>
      </c>
      <c r="O337" s="82">
        <f t="shared" si="139"/>
        <v>0</v>
      </c>
      <c r="P337" s="82">
        <f t="shared" si="139"/>
        <v>695762</v>
      </c>
      <c r="Q337" s="82">
        <f t="shared" si="139"/>
        <v>0</v>
      </c>
      <c r="R337" s="82">
        <f t="shared" si="139"/>
        <v>0</v>
      </c>
      <c r="S337" s="82">
        <f t="shared" si="139"/>
        <v>0</v>
      </c>
      <c r="T337" s="82">
        <f t="shared" si="139"/>
        <v>0</v>
      </c>
      <c r="U337" s="82"/>
      <c r="V337" s="253"/>
      <c r="W337" s="108"/>
      <c r="X337" s="243"/>
      <c r="Y337" s="243"/>
      <c r="Z337" s="243"/>
      <c r="AA337" s="243"/>
      <c r="AB337" s="243"/>
      <c r="AC337" s="243"/>
      <c r="AD337" s="243"/>
    </row>
    <row r="338" s="213" customFormat="1" ht="19.5" hidden="1" spans="1:30">
      <c r="A338" s="147" t="s">
        <v>110</v>
      </c>
      <c r="B338" s="84" t="s">
        <v>418</v>
      </c>
      <c r="C338" s="86">
        <f>D338+H338</f>
        <v>0</v>
      </c>
      <c r="D338" s="86">
        <f>E338+F338+G338</f>
        <v>0</v>
      </c>
      <c r="E338" s="86"/>
      <c r="F338" s="86"/>
      <c r="G338" s="86"/>
      <c r="H338" s="86">
        <f>I338+J338+K338</f>
        <v>0</v>
      </c>
      <c r="I338" s="86"/>
      <c r="J338" s="86"/>
      <c r="K338" s="86"/>
      <c r="L338" s="86">
        <f>M338+R338+S338+T338</f>
        <v>0</v>
      </c>
      <c r="M338" s="86">
        <f t="shared" si="134"/>
        <v>0</v>
      </c>
      <c r="N338" s="86"/>
      <c r="O338" s="86"/>
      <c r="P338" s="86"/>
      <c r="Q338" s="86"/>
      <c r="R338" s="86"/>
      <c r="S338" s="86"/>
      <c r="T338" s="286"/>
      <c r="U338" s="286"/>
      <c r="V338" s="253"/>
      <c r="W338" s="108"/>
      <c r="X338" s="243"/>
      <c r="Y338" s="243"/>
      <c r="Z338" s="243"/>
      <c r="AA338" s="243"/>
      <c r="AB338" s="243"/>
      <c r="AC338" s="243"/>
      <c r="AD338" s="243"/>
    </row>
    <row r="339" s="213" customFormat="1" ht="19.5" spans="1:30">
      <c r="A339" s="147" t="s">
        <v>112</v>
      </c>
      <c r="B339" s="84" t="s">
        <v>419</v>
      </c>
      <c r="C339" s="86">
        <f>C340</f>
        <v>0</v>
      </c>
      <c r="D339" s="86">
        <f t="shared" ref="D339:T339" si="140">D340</f>
        <v>0</v>
      </c>
      <c r="E339" s="86">
        <f t="shared" si="140"/>
        <v>0</v>
      </c>
      <c r="F339" s="86">
        <f t="shared" si="140"/>
        <v>0</v>
      </c>
      <c r="G339" s="86">
        <f t="shared" si="140"/>
        <v>0</v>
      </c>
      <c r="H339" s="86">
        <f t="shared" si="140"/>
        <v>0</v>
      </c>
      <c r="I339" s="86">
        <f t="shared" si="140"/>
        <v>0</v>
      </c>
      <c r="J339" s="86">
        <f t="shared" si="140"/>
        <v>0</v>
      </c>
      <c r="K339" s="86">
        <f t="shared" si="140"/>
        <v>0</v>
      </c>
      <c r="L339" s="86">
        <f t="shared" si="140"/>
        <v>695762</v>
      </c>
      <c r="M339" s="86">
        <f t="shared" si="140"/>
        <v>695762</v>
      </c>
      <c r="N339" s="86">
        <f t="shared" si="140"/>
        <v>0</v>
      </c>
      <c r="O339" s="86">
        <f t="shared" si="140"/>
        <v>0</v>
      </c>
      <c r="P339" s="86">
        <f t="shared" si="140"/>
        <v>695762</v>
      </c>
      <c r="Q339" s="86">
        <f t="shared" si="140"/>
        <v>0</v>
      </c>
      <c r="R339" s="86">
        <f t="shared" si="140"/>
        <v>0</v>
      </c>
      <c r="S339" s="86">
        <f t="shared" si="140"/>
        <v>0</v>
      </c>
      <c r="T339" s="86">
        <f t="shared" si="140"/>
        <v>0</v>
      </c>
      <c r="U339" s="86"/>
      <c r="V339" s="253"/>
      <c r="W339" s="108"/>
      <c r="X339" s="243"/>
      <c r="Y339" s="243"/>
      <c r="Z339" s="243"/>
      <c r="AA339" s="243"/>
      <c r="AB339" s="243"/>
      <c r="AC339" s="243"/>
      <c r="AD339" s="243"/>
    </row>
    <row r="340" s="213" customFormat="1" ht="19.5" spans="1:30">
      <c r="A340" s="152"/>
      <c r="B340" s="92" t="s">
        <v>420</v>
      </c>
      <c r="C340" s="90">
        <f>SUM(C341:C349)</f>
        <v>0</v>
      </c>
      <c r="D340" s="90">
        <f t="shared" ref="D340:T340" si="141">SUM(D341:D349)</f>
        <v>0</v>
      </c>
      <c r="E340" s="90">
        <f t="shared" si="141"/>
        <v>0</v>
      </c>
      <c r="F340" s="90">
        <f t="shared" si="141"/>
        <v>0</v>
      </c>
      <c r="G340" s="90">
        <f t="shared" si="141"/>
        <v>0</v>
      </c>
      <c r="H340" s="90">
        <f t="shared" si="141"/>
        <v>0</v>
      </c>
      <c r="I340" s="90">
        <f t="shared" si="141"/>
        <v>0</v>
      </c>
      <c r="J340" s="90">
        <f t="shared" si="141"/>
        <v>0</v>
      </c>
      <c r="K340" s="90">
        <f t="shared" si="141"/>
        <v>0</v>
      </c>
      <c r="L340" s="90">
        <f t="shared" si="141"/>
        <v>695762</v>
      </c>
      <c r="M340" s="90">
        <f t="shared" si="141"/>
        <v>695762</v>
      </c>
      <c r="N340" s="90">
        <f t="shared" si="141"/>
        <v>0</v>
      </c>
      <c r="O340" s="90">
        <f t="shared" si="141"/>
        <v>0</v>
      </c>
      <c r="P340" s="90">
        <f t="shared" si="141"/>
        <v>695762</v>
      </c>
      <c r="Q340" s="90">
        <f t="shared" si="141"/>
        <v>0</v>
      </c>
      <c r="R340" s="90">
        <f t="shared" si="141"/>
        <v>0</v>
      </c>
      <c r="S340" s="90">
        <f t="shared" si="141"/>
        <v>0</v>
      </c>
      <c r="T340" s="90">
        <f t="shared" si="141"/>
        <v>0</v>
      </c>
      <c r="U340" s="90"/>
      <c r="V340" s="253"/>
      <c r="W340" s="108"/>
      <c r="X340" s="243"/>
      <c r="Y340" s="243"/>
      <c r="Z340" s="243"/>
      <c r="AA340" s="243"/>
      <c r="AB340" s="243"/>
      <c r="AC340" s="243"/>
      <c r="AD340" s="243"/>
    </row>
    <row r="341" s="45" customFormat="1" ht="19.5" spans="1:30">
      <c r="A341" s="289"/>
      <c r="B341" s="292" t="s">
        <v>116</v>
      </c>
      <c r="C341" s="291">
        <f t="shared" ref="C341:C350" si="142">D341+H341</f>
        <v>0</v>
      </c>
      <c r="D341" s="291">
        <f t="shared" ref="D341:D350" si="143">E341+F341+G341</f>
        <v>0</v>
      </c>
      <c r="E341" s="293"/>
      <c r="F341" s="293"/>
      <c r="G341" s="293"/>
      <c r="H341" s="291">
        <f t="shared" ref="H341:H350" si="144">I341+J341+K341</f>
        <v>0</v>
      </c>
      <c r="I341" s="291"/>
      <c r="J341" s="291"/>
      <c r="K341" s="291"/>
      <c r="L341" s="291">
        <f t="shared" ref="L341:L350" si="145">M341+R341+S341+T341</f>
        <v>440893</v>
      </c>
      <c r="M341" s="299">
        <f t="shared" si="134"/>
        <v>440893</v>
      </c>
      <c r="N341" s="293"/>
      <c r="O341" s="293"/>
      <c r="P341" s="293">
        <v>440893</v>
      </c>
      <c r="Q341" s="293"/>
      <c r="R341" s="293"/>
      <c r="S341" s="293"/>
      <c r="T341" s="293"/>
      <c r="U341" s="293"/>
      <c r="V341" s="287" t="s">
        <v>421</v>
      </c>
      <c r="W341" s="127" t="s">
        <v>117</v>
      </c>
      <c r="X341" s="347"/>
      <c r="Y341" s="106"/>
      <c r="Z341" s="106"/>
      <c r="AA341" s="106"/>
      <c r="AB341" s="106"/>
      <c r="AC341" s="106"/>
      <c r="AD341" s="106"/>
    </row>
    <row r="342" s="45" customFormat="1" ht="19.5" spans="1:30">
      <c r="A342" s="289"/>
      <c r="B342" s="292" t="s">
        <v>125</v>
      </c>
      <c r="C342" s="291">
        <f t="shared" si="142"/>
        <v>0</v>
      </c>
      <c r="D342" s="291">
        <f t="shared" si="143"/>
        <v>0</v>
      </c>
      <c r="E342" s="293"/>
      <c r="F342" s="293"/>
      <c r="G342" s="293"/>
      <c r="H342" s="291">
        <f t="shared" si="144"/>
        <v>0</v>
      </c>
      <c r="I342" s="291"/>
      <c r="J342" s="291"/>
      <c r="K342" s="291"/>
      <c r="L342" s="291">
        <f t="shared" si="145"/>
        <v>32918</v>
      </c>
      <c r="M342" s="299">
        <f t="shared" si="134"/>
        <v>32918</v>
      </c>
      <c r="N342" s="293"/>
      <c r="O342" s="293"/>
      <c r="P342" s="293">
        <v>32918</v>
      </c>
      <c r="Q342" s="293"/>
      <c r="R342" s="293"/>
      <c r="S342" s="293"/>
      <c r="T342" s="293"/>
      <c r="U342" s="293"/>
      <c r="V342" s="287" t="s">
        <v>421</v>
      </c>
      <c r="W342" s="127" t="s">
        <v>117</v>
      </c>
      <c r="X342" s="323"/>
      <c r="Y342" s="106"/>
      <c r="Z342" s="106"/>
      <c r="AA342" s="106"/>
      <c r="AB342" s="106"/>
      <c r="AC342" s="106"/>
      <c r="AD342" s="106"/>
    </row>
    <row r="343" s="48" customFormat="1" ht="19.5" spans="1:30">
      <c r="A343" s="289"/>
      <c r="B343" s="292" t="s">
        <v>311</v>
      </c>
      <c r="C343" s="291">
        <f t="shared" si="142"/>
        <v>0</v>
      </c>
      <c r="D343" s="291">
        <f t="shared" si="143"/>
        <v>0</v>
      </c>
      <c r="E343" s="291"/>
      <c r="F343" s="291"/>
      <c r="G343" s="291"/>
      <c r="H343" s="291">
        <f t="shared" si="144"/>
        <v>0</v>
      </c>
      <c r="I343" s="291"/>
      <c r="J343" s="291"/>
      <c r="K343" s="291"/>
      <c r="L343" s="291">
        <f t="shared" si="145"/>
        <v>18052</v>
      </c>
      <c r="M343" s="299">
        <f t="shared" si="134"/>
        <v>18052</v>
      </c>
      <c r="N343" s="291"/>
      <c r="O343" s="293"/>
      <c r="P343" s="293">
        <v>18052</v>
      </c>
      <c r="Q343" s="293"/>
      <c r="R343" s="293"/>
      <c r="S343" s="293"/>
      <c r="T343" s="293"/>
      <c r="U343" s="293"/>
      <c r="V343" s="287" t="s">
        <v>421</v>
      </c>
      <c r="W343" s="127" t="s">
        <v>117</v>
      </c>
      <c r="X343" s="323"/>
      <c r="Y343" s="126"/>
      <c r="Z343" s="126"/>
      <c r="AA343" s="126"/>
      <c r="AB343" s="126"/>
      <c r="AC343" s="126"/>
      <c r="AD343" s="126"/>
    </row>
    <row r="344" s="48" customFormat="1" ht="19.5" spans="1:30">
      <c r="A344" s="289"/>
      <c r="B344" s="292" t="s">
        <v>177</v>
      </c>
      <c r="C344" s="291">
        <f t="shared" si="142"/>
        <v>0</v>
      </c>
      <c r="D344" s="291">
        <f t="shared" si="143"/>
        <v>0</v>
      </c>
      <c r="E344" s="291"/>
      <c r="F344" s="291"/>
      <c r="G344" s="291"/>
      <c r="H344" s="291">
        <f t="shared" si="144"/>
        <v>0</v>
      </c>
      <c r="I344" s="291"/>
      <c r="J344" s="291"/>
      <c r="K344" s="291"/>
      <c r="L344" s="291">
        <f t="shared" si="145"/>
        <v>73189</v>
      </c>
      <c r="M344" s="299">
        <f t="shared" si="134"/>
        <v>73189</v>
      </c>
      <c r="N344" s="291"/>
      <c r="O344" s="293"/>
      <c r="P344" s="293">
        <v>73189</v>
      </c>
      <c r="Q344" s="293"/>
      <c r="R344" s="293"/>
      <c r="S344" s="293"/>
      <c r="T344" s="293"/>
      <c r="U344" s="293"/>
      <c r="V344" s="287" t="s">
        <v>421</v>
      </c>
      <c r="W344" s="127" t="s">
        <v>117</v>
      </c>
      <c r="X344" s="323"/>
      <c r="Y344" s="126"/>
      <c r="Z344" s="126"/>
      <c r="AA344" s="126"/>
      <c r="AB344" s="126"/>
      <c r="AC344" s="126"/>
      <c r="AD344" s="126"/>
    </row>
    <row r="345" s="48" customFormat="1" ht="19.5" spans="1:30">
      <c r="A345" s="289"/>
      <c r="B345" s="292" t="s">
        <v>183</v>
      </c>
      <c r="C345" s="291">
        <f t="shared" si="142"/>
        <v>0</v>
      </c>
      <c r="D345" s="291">
        <f t="shared" si="143"/>
        <v>0</v>
      </c>
      <c r="E345" s="291"/>
      <c r="F345" s="291"/>
      <c r="G345" s="291"/>
      <c r="H345" s="291">
        <f t="shared" si="144"/>
        <v>0</v>
      </c>
      <c r="I345" s="291"/>
      <c r="J345" s="291"/>
      <c r="K345" s="291"/>
      <c r="L345" s="291">
        <f t="shared" si="145"/>
        <v>17019</v>
      </c>
      <c r="M345" s="299">
        <f t="shared" si="134"/>
        <v>17019</v>
      </c>
      <c r="N345" s="291"/>
      <c r="O345" s="293"/>
      <c r="P345" s="293">
        <v>17019</v>
      </c>
      <c r="Q345" s="293"/>
      <c r="R345" s="293"/>
      <c r="S345" s="293"/>
      <c r="T345" s="293"/>
      <c r="U345" s="293"/>
      <c r="V345" s="287" t="s">
        <v>421</v>
      </c>
      <c r="W345" s="127" t="s">
        <v>117</v>
      </c>
      <c r="X345" s="323"/>
      <c r="Y345" s="126"/>
      <c r="Z345" s="126"/>
      <c r="AA345" s="126"/>
      <c r="AB345" s="126"/>
      <c r="AC345" s="126"/>
      <c r="AD345" s="126"/>
    </row>
    <row r="346" s="208" customFormat="1" ht="19.5" spans="1:30">
      <c r="A346" s="332"/>
      <c r="B346" s="292" t="s">
        <v>118</v>
      </c>
      <c r="C346" s="291">
        <f t="shared" si="142"/>
        <v>0</v>
      </c>
      <c r="D346" s="291">
        <f t="shared" si="143"/>
        <v>0</v>
      </c>
      <c r="E346" s="291"/>
      <c r="F346" s="291"/>
      <c r="G346" s="291"/>
      <c r="H346" s="291">
        <f t="shared" si="144"/>
        <v>0</v>
      </c>
      <c r="I346" s="291"/>
      <c r="J346" s="291"/>
      <c r="K346" s="291"/>
      <c r="L346" s="291">
        <f t="shared" si="145"/>
        <v>13464</v>
      </c>
      <c r="M346" s="299">
        <f t="shared" si="134"/>
        <v>13464</v>
      </c>
      <c r="N346" s="291"/>
      <c r="O346" s="291"/>
      <c r="P346" s="291">
        <v>13464</v>
      </c>
      <c r="Q346" s="348"/>
      <c r="R346" s="291"/>
      <c r="S346" s="291"/>
      <c r="T346" s="339"/>
      <c r="U346" s="339"/>
      <c r="V346" s="287" t="s">
        <v>421</v>
      </c>
      <c r="W346" s="108" t="s">
        <v>117</v>
      </c>
      <c r="X346" s="235"/>
      <c r="Y346" s="235"/>
      <c r="Z346" s="235"/>
      <c r="AA346" s="235"/>
      <c r="AB346" s="235"/>
      <c r="AC346" s="235"/>
      <c r="AD346" s="235"/>
    </row>
    <row r="347" s="208" customFormat="1" ht="19.5" spans="1:30">
      <c r="A347" s="332"/>
      <c r="B347" s="313" t="s">
        <v>314</v>
      </c>
      <c r="C347" s="291">
        <f t="shared" si="142"/>
        <v>0</v>
      </c>
      <c r="D347" s="291">
        <f t="shared" si="143"/>
        <v>0</v>
      </c>
      <c r="E347" s="291"/>
      <c r="F347" s="291"/>
      <c r="G347" s="291"/>
      <c r="H347" s="291">
        <f t="shared" si="144"/>
        <v>0</v>
      </c>
      <c r="I347" s="291"/>
      <c r="J347" s="291"/>
      <c r="K347" s="291"/>
      <c r="L347" s="291">
        <f t="shared" si="145"/>
        <v>18415</v>
      </c>
      <c r="M347" s="299">
        <f t="shared" si="134"/>
        <v>18415</v>
      </c>
      <c r="N347" s="291"/>
      <c r="O347" s="291"/>
      <c r="P347" s="291">
        <v>18415</v>
      </c>
      <c r="Q347" s="348"/>
      <c r="R347" s="291"/>
      <c r="S347" s="291"/>
      <c r="T347" s="339"/>
      <c r="U347" s="339"/>
      <c r="V347" s="287" t="s">
        <v>421</v>
      </c>
      <c r="W347" s="108" t="s">
        <v>117</v>
      </c>
      <c r="X347" s="235"/>
      <c r="Y347" s="235"/>
      <c r="Z347" s="235"/>
      <c r="AA347" s="235"/>
      <c r="AB347" s="235"/>
      <c r="AC347" s="235"/>
      <c r="AD347" s="235"/>
    </row>
    <row r="348" s="208" customFormat="1" ht="19.5" spans="1:30">
      <c r="A348" s="332"/>
      <c r="B348" s="292" t="s">
        <v>225</v>
      </c>
      <c r="C348" s="291">
        <f t="shared" si="142"/>
        <v>0</v>
      </c>
      <c r="D348" s="291">
        <f t="shared" si="143"/>
        <v>0</v>
      </c>
      <c r="E348" s="291"/>
      <c r="F348" s="291"/>
      <c r="G348" s="291"/>
      <c r="H348" s="291">
        <f t="shared" si="144"/>
        <v>0</v>
      </c>
      <c r="I348" s="291"/>
      <c r="J348" s="291"/>
      <c r="K348" s="291"/>
      <c r="L348" s="291">
        <f t="shared" si="145"/>
        <v>31061</v>
      </c>
      <c r="M348" s="299">
        <f t="shared" si="134"/>
        <v>31061</v>
      </c>
      <c r="N348" s="291"/>
      <c r="O348" s="291"/>
      <c r="P348" s="291">
        <v>31061</v>
      </c>
      <c r="Q348" s="291"/>
      <c r="R348" s="291"/>
      <c r="S348" s="291"/>
      <c r="T348" s="339"/>
      <c r="U348" s="339"/>
      <c r="V348" s="287" t="s">
        <v>421</v>
      </c>
      <c r="W348" s="108" t="s">
        <v>117</v>
      </c>
      <c r="X348" s="235"/>
      <c r="Y348" s="235"/>
      <c r="Z348" s="235"/>
      <c r="AA348" s="235"/>
      <c r="AB348" s="235"/>
      <c r="AC348" s="235"/>
      <c r="AD348" s="235"/>
    </row>
    <row r="349" s="249" customFormat="1" ht="19.5" spans="1:30">
      <c r="A349" s="344"/>
      <c r="B349" s="313" t="s">
        <v>422</v>
      </c>
      <c r="C349" s="291">
        <f t="shared" si="142"/>
        <v>0</v>
      </c>
      <c r="D349" s="291">
        <f t="shared" si="143"/>
        <v>0</v>
      </c>
      <c r="E349" s="291"/>
      <c r="F349" s="291"/>
      <c r="G349" s="291"/>
      <c r="H349" s="291">
        <f t="shared" si="144"/>
        <v>0</v>
      </c>
      <c r="I349" s="291"/>
      <c r="J349" s="291"/>
      <c r="K349" s="291"/>
      <c r="L349" s="291">
        <f t="shared" si="145"/>
        <v>50751</v>
      </c>
      <c r="M349" s="299">
        <f t="shared" ref="M349:M359" si="146">N349+O349+P349+Q349</f>
        <v>50751</v>
      </c>
      <c r="N349" s="291"/>
      <c r="O349" s="291"/>
      <c r="P349" s="291">
        <v>50751</v>
      </c>
      <c r="Q349" s="291"/>
      <c r="R349" s="291"/>
      <c r="S349" s="291"/>
      <c r="T349" s="339"/>
      <c r="U349" s="339"/>
      <c r="V349" s="287" t="s">
        <v>421</v>
      </c>
      <c r="W349" s="127" t="s">
        <v>117</v>
      </c>
      <c r="X349" s="201"/>
      <c r="Y349" s="201"/>
      <c r="Z349" s="201"/>
      <c r="AA349" s="201"/>
      <c r="AB349" s="201"/>
      <c r="AC349" s="201"/>
      <c r="AD349" s="201"/>
    </row>
    <row r="350" s="213" customFormat="1" ht="19.5" hidden="1" spans="1:30">
      <c r="A350" s="147" t="s">
        <v>114</v>
      </c>
      <c r="B350" s="84" t="s">
        <v>423</v>
      </c>
      <c r="C350" s="86">
        <f t="shared" si="142"/>
        <v>0</v>
      </c>
      <c r="D350" s="86">
        <f t="shared" si="143"/>
        <v>0</v>
      </c>
      <c r="E350" s="86"/>
      <c r="F350" s="86"/>
      <c r="G350" s="86"/>
      <c r="H350" s="86">
        <f t="shared" si="144"/>
        <v>0</v>
      </c>
      <c r="I350" s="86"/>
      <c r="J350" s="86"/>
      <c r="K350" s="86"/>
      <c r="L350" s="86">
        <f t="shared" si="145"/>
        <v>0</v>
      </c>
      <c r="M350" s="86">
        <f t="shared" si="146"/>
        <v>0</v>
      </c>
      <c r="N350" s="86"/>
      <c r="O350" s="86"/>
      <c r="P350" s="86"/>
      <c r="Q350" s="86"/>
      <c r="R350" s="86"/>
      <c r="S350" s="86"/>
      <c r="T350" s="286"/>
      <c r="U350" s="286"/>
      <c r="V350" s="253"/>
      <c r="W350" s="108"/>
      <c r="X350" s="243"/>
      <c r="Y350" s="243"/>
      <c r="Z350" s="243"/>
      <c r="AA350" s="243"/>
      <c r="AB350" s="243"/>
      <c r="AC350" s="243"/>
      <c r="AD350" s="243"/>
    </row>
    <row r="351" s="213" customFormat="1" ht="19.5" spans="1:30">
      <c r="A351" s="147"/>
      <c r="B351" s="84"/>
      <c r="C351" s="86"/>
      <c r="D351" s="86"/>
      <c r="E351" s="149"/>
      <c r="F351" s="149"/>
      <c r="G351" s="149"/>
      <c r="H351" s="86"/>
      <c r="I351" s="149"/>
      <c r="J351" s="149"/>
      <c r="K351" s="149"/>
      <c r="L351" s="86"/>
      <c r="M351" s="86"/>
      <c r="N351" s="149"/>
      <c r="O351" s="149"/>
      <c r="P351" s="149"/>
      <c r="Q351" s="149"/>
      <c r="R351" s="149"/>
      <c r="S351" s="149"/>
      <c r="T351" s="342"/>
      <c r="U351" s="342"/>
      <c r="V351" s="253"/>
      <c r="W351" s="108"/>
      <c r="X351" s="243"/>
      <c r="Y351" s="243"/>
      <c r="Z351" s="243"/>
      <c r="AA351" s="243"/>
      <c r="AB351" s="243"/>
      <c r="AC351" s="243"/>
      <c r="AD351" s="243"/>
    </row>
    <row r="352" s="214" customFormat="1" ht="19.5" hidden="1" spans="1:30">
      <c r="A352" s="150" t="s">
        <v>424</v>
      </c>
      <c r="B352" s="80" t="s">
        <v>425</v>
      </c>
      <c r="C352" s="82">
        <f>C353+C354+C355+C356+C357</f>
        <v>0</v>
      </c>
      <c r="D352" s="82">
        <f t="shared" ref="D352:T352" si="147">D353+D354+D355+D356+D357</f>
        <v>0</v>
      </c>
      <c r="E352" s="82">
        <f t="shared" si="147"/>
        <v>0</v>
      </c>
      <c r="F352" s="82">
        <f t="shared" si="147"/>
        <v>0</v>
      </c>
      <c r="G352" s="82">
        <f t="shared" si="147"/>
        <v>0</v>
      </c>
      <c r="H352" s="82">
        <f t="shared" si="147"/>
        <v>0</v>
      </c>
      <c r="I352" s="82">
        <f t="shared" si="147"/>
        <v>0</v>
      </c>
      <c r="J352" s="82">
        <f t="shared" si="147"/>
        <v>0</v>
      </c>
      <c r="K352" s="82">
        <f t="shared" si="147"/>
        <v>0</v>
      </c>
      <c r="L352" s="82">
        <f t="shared" si="147"/>
        <v>0</v>
      </c>
      <c r="M352" s="82">
        <f t="shared" si="147"/>
        <v>0</v>
      </c>
      <c r="N352" s="82">
        <f t="shared" si="147"/>
        <v>0</v>
      </c>
      <c r="O352" s="82">
        <f t="shared" si="147"/>
        <v>0</v>
      </c>
      <c r="P352" s="82">
        <f t="shared" si="147"/>
        <v>0</v>
      </c>
      <c r="Q352" s="82">
        <f t="shared" si="147"/>
        <v>0</v>
      </c>
      <c r="R352" s="82">
        <f t="shared" si="147"/>
        <v>0</v>
      </c>
      <c r="S352" s="82">
        <f t="shared" si="147"/>
        <v>0</v>
      </c>
      <c r="T352" s="82">
        <f t="shared" si="147"/>
        <v>0</v>
      </c>
      <c r="U352" s="82"/>
      <c r="V352" s="253"/>
      <c r="W352" s="108"/>
      <c r="X352" s="243"/>
      <c r="Y352" s="243"/>
      <c r="Z352" s="243"/>
      <c r="AA352" s="243"/>
      <c r="AB352" s="243"/>
      <c r="AC352" s="243"/>
      <c r="AD352" s="243"/>
    </row>
    <row r="353" s="213" customFormat="1" ht="19.5" hidden="1" spans="1:30">
      <c r="A353" s="147" t="s">
        <v>110</v>
      </c>
      <c r="B353" s="84" t="s">
        <v>426</v>
      </c>
      <c r="C353" s="86">
        <f>D353+H353</f>
        <v>0</v>
      </c>
      <c r="D353" s="86">
        <f>E353+F353+G353</f>
        <v>0</v>
      </c>
      <c r="E353" s="86"/>
      <c r="F353" s="86"/>
      <c r="G353" s="86"/>
      <c r="H353" s="86">
        <f>I353+J353+K353</f>
        <v>0</v>
      </c>
      <c r="I353" s="86"/>
      <c r="J353" s="86"/>
      <c r="K353" s="86"/>
      <c r="L353" s="86">
        <f>M353+R353+S353+T353</f>
        <v>0</v>
      </c>
      <c r="M353" s="86">
        <f t="shared" si="146"/>
        <v>0</v>
      </c>
      <c r="N353" s="86"/>
      <c r="O353" s="86"/>
      <c r="P353" s="86"/>
      <c r="Q353" s="86"/>
      <c r="R353" s="86"/>
      <c r="S353" s="86"/>
      <c r="T353" s="286"/>
      <c r="U353" s="286"/>
      <c r="V353" s="253"/>
      <c r="W353" s="108"/>
      <c r="X353" s="243"/>
      <c r="Y353" s="243"/>
      <c r="Z353" s="243"/>
      <c r="AA353" s="243"/>
      <c r="AB353" s="243"/>
      <c r="AC353" s="243"/>
      <c r="AD353" s="243"/>
    </row>
    <row r="354" s="213" customFormat="1" ht="19.5" hidden="1" spans="1:30">
      <c r="A354" s="147" t="s">
        <v>112</v>
      </c>
      <c r="B354" s="84" t="s">
        <v>427</v>
      </c>
      <c r="C354" s="86">
        <f>D354+H354</f>
        <v>0</v>
      </c>
      <c r="D354" s="86">
        <f>E354+F354+G354</f>
        <v>0</v>
      </c>
      <c r="E354" s="86"/>
      <c r="F354" s="86"/>
      <c r="G354" s="86"/>
      <c r="H354" s="86">
        <f>I354+J354+K354</f>
        <v>0</v>
      </c>
      <c r="I354" s="86"/>
      <c r="J354" s="86"/>
      <c r="K354" s="86"/>
      <c r="L354" s="86">
        <f>M354+R354+S354+T354</f>
        <v>0</v>
      </c>
      <c r="M354" s="86">
        <f t="shared" si="146"/>
        <v>0</v>
      </c>
      <c r="N354" s="86"/>
      <c r="O354" s="86"/>
      <c r="P354" s="86"/>
      <c r="Q354" s="86"/>
      <c r="R354" s="86"/>
      <c r="S354" s="86"/>
      <c r="T354" s="286"/>
      <c r="U354" s="286"/>
      <c r="V354" s="253"/>
      <c r="W354" s="108"/>
      <c r="X354" s="243"/>
      <c r="Y354" s="243"/>
      <c r="Z354" s="243"/>
      <c r="AA354" s="243"/>
      <c r="AB354" s="243"/>
      <c r="AC354" s="243"/>
      <c r="AD354" s="243"/>
    </row>
    <row r="355" s="213" customFormat="1" ht="19.5" hidden="1" spans="1:30">
      <c r="A355" s="147" t="s">
        <v>114</v>
      </c>
      <c r="B355" s="84" t="s">
        <v>428</v>
      </c>
      <c r="C355" s="86">
        <f>D355+H355</f>
        <v>0</v>
      </c>
      <c r="D355" s="86">
        <f>E355+F355+G355</f>
        <v>0</v>
      </c>
      <c r="E355" s="86"/>
      <c r="F355" s="86"/>
      <c r="G355" s="86"/>
      <c r="H355" s="86">
        <f>I355+J355+K355</f>
        <v>0</v>
      </c>
      <c r="I355" s="86"/>
      <c r="J355" s="86"/>
      <c r="K355" s="86"/>
      <c r="L355" s="86">
        <f>M355+R355+S355+T355</f>
        <v>0</v>
      </c>
      <c r="M355" s="86">
        <f t="shared" si="146"/>
        <v>0</v>
      </c>
      <c r="N355" s="86"/>
      <c r="O355" s="86"/>
      <c r="P355" s="86"/>
      <c r="Q355" s="86"/>
      <c r="R355" s="86"/>
      <c r="S355" s="86"/>
      <c r="T355" s="286"/>
      <c r="U355" s="286"/>
      <c r="V355" s="253"/>
      <c r="W355" s="108"/>
      <c r="X355" s="243"/>
      <c r="Y355" s="243"/>
      <c r="Z355" s="243"/>
      <c r="AA355" s="243"/>
      <c r="AB355" s="243"/>
      <c r="AC355" s="243"/>
      <c r="AD355" s="243"/>
    </row>
    <row r="356" s="213" customFormat="1" ht="19.5" hidden="1" spans="1:30">
      <c r="A356" s="147" t="s">
        <v>119</v>
      </c>
      <c r="B356" s="84" t="s">
        <v>429</v>
      </c>
      <c r="C356" s="86">
        <f>D356+H356</f>
        <v>0</v>
      </c>
      <c r="D356" s="86">
        <f>E356+F356+G356</f>
        <v>0</v>
      </c>
      <c r="E356" s="86"/>
      <c r="F356" s="86"/>
      <c r="G356" s="86"/>
      <c r="H356" s="86">
        <f>I356+J356+K356</f>
        <v>0</v>
      </c>
      <c r="I356" s="86"/>
      <c r="J356" s="86"/>
      <c r="K356" s="86"/>
      <c r="L356" s="86">
        <f>M356+R356+S356+T356</f>
        <v>0</v>
      </c>
      <c r="M356" s="86">
        <f t="shared" si="146"/>
        <v>0</v>
      </c>
      <c r="N356" s="86"/>
      <c r="O356" s="86"/>
      <c r="P356" s="86"/>
      <c r="Q356" s="86"/>
      <c r="R356" s="86"/>
      <c r="S356" s="86"/>
      <c r="T356" s="286"/>
      <c r="U356" s="286"/>
      <c r="V356" s="253"/>
      <c r="W356" s="108"/>
      <c r="X356" s="243"/>
      <c r="Y356" s="243"/>
      <c r="Z356" s="243"/>
      <c r="AA356" s="243"/>
      <c r="AB356" s="243"/>
      <c r="AC356" s="243"/>
      <c r="AD356" s="243"/>
    </row>
    <row r="357" s="213" customFormat="1" ht="19.5" hidden="1" spans="1:30">
      <c r="A357" s="147" t="s">
        <v>121</v>
      </c>
      <c r="B357" s="84" t="s">
        <v>430</v>
      </c>
      <c r="C357" s="86">
        <f>D357+H357</f>
        <v>0</v>
      </c>
      <c r="D357" s="86">
        <f>E357+F357+G357</f>
        <v>0</v>
      </c>
      <c r="E357" s="86"/>
      <c r="F357" s="86"/>
      <c r="G357" s="86"/>
      <c r="H357" s="86">
        <f>I357+J357+K357</f>
        <v>0</v>
      </c>
      <c r="I357" s="86"/>
      <c r="J357" s="86"/>
      <c r="K357" s="86"/>
      <c r="L357" s="86">
        <f>M357+R357+S357+T357</f>
        <v>0</v>
      </c>
      <c r="M357" s="86">
        <f t="shared" si="146"/>
        <v>0</v>
      </c>
      <c r="N357" s="86"/>
      <c r="O357" s="86"/>
      <c r="P357" s="86"/>
      <c r="Q357" s="86"/>
      <c r="R357" s="86"/>
      <c r="S357" s="86"/>
      <c r="T357" s="286"/>
      <c r="U357" s="286"/>
      <c r="V357" s="253"/>
      <c r="W357" s="108"/>
      <c r="X357" s="243"/>
      <c r="Y357" s="243"/>
      <c r="Z357" s="243"/>
      <c r="AA357" s="243"/>
      <c r="AB357" s="243"/>
      <c r="AC357" s="243"/>
      <c r="AD357" s="243"/>
    </row>
    <row r="358" s="213" customFormat="1" ht="19.5" spans="1:30">
      <c r="A358" s="147"/>
      <c r="B358" s="84"/>
      <c r="C358" s="86"/>
      <c r="D358" s="86"/>
      <c r="E358" s="149"/>
      <c r="F358" s="149"/>
      <c r="G358" s="149"/>
      <c r="H358" s="86"/>
      <c r="I358" s="149"/>
      <c r="J358" s="149"/>
      <c r="K358" s="149"/>
      <c r="L358" s="86"/>
      <c r="M358" s="86"/>
      <c r="N358" s="149"/>
      <c r="O358" s="149"/>
      <c r="P358" s="149"/>
      <c r="Q358" s="149"/>
      <c r="R358" s="149"/>
      <c r="S358" s="149"/>
      <c r="T358" s="342"/>
      <c r="U358" s="342"/>
      <c r="V358" s="253"/>
      <c r="W358" s="108"/>
      <c r="X358" s="243"/>
      <c r="Y358" s="243"/>
      <c r="Z358" s="243"/>
      <c r="AA358" s="243"/>
      <c r="AB358" s="243"/>
      <c r="AC358" s="243"/>
      <c r="AD358" s="243"/>
    </row>
    <row r="359" s="214" customFormat="1" ht="19.5" hidden="1" spans="1:30">
      <c r="A359" s="150" t="s">
        <v>431</v>
      </c>
      <c r="B359" s="80" t="s">
        <v>432</v>
      </c>
      <c r="C359" s="82">
        <f>D359+H359</f>
        <v>0</v>
      </c>
      <c r="D359" s="82">
        <f>E359+F359+G359</f>
        <v>0</v>
      </c>
      <c r="E359" s="200"/>
      <c r="F359" s="200"/>
      <c r="G359" s="200"/>
      <c r="H359" s="82">
        <f>I359+J359+K359</f>
        <v>0</v>
      </c>
      <c r="I359" s="200"/>
      <c r="J359" s="200"/>
      <c r="K359" s="200"/>
      <c r="L359" s="82">
        <f>M359+R359+S359+T359</f>
        <v>0</v>
      </c>
      <c r="M359" s="82">
        <f t="shared" si="146"/>
        <v>0</v>
      </c>
      <c r="N359" s="200"/>
      <c r="O359" s="200"/>
      <c r="P359" s="200"/>
      <c r="Q359" s="200"/>
      <c r="R359" s="200"/>
      <c r="S359" s="200"/>
      <c r="T359" s="349"/>
      <c r="U359" s="349"/>
      <c r="V359" s="253"/>
      <c r="W359" s="108"/>
      <c r="X359" s="243"/>
      <c r="Y359" s="243"/>
      <c r="Z359" s="243"/>
      <c r="AA359" s="243"/>
      <c r="AB359" s="243"/>
      <c r="AC359" s="243"/>
      <c r="AD359" s="243"/>
    </row>
    <row r="360" s="213" customFormat="1" ht="19.5" spans="1:30">
      <c r="A360" s="147"/>
      <c r="B360" s="84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286"/>
      <c r="U360" s="286"/>
      <c r="V360" s="253"/>
      <c r="W360" s="108"/>
      <c r="X360" s="243"/>
      <c r="Y360" s="243"/>
      <c r="Z360" s="243"/>
      <c r="AA360" s="243"/>
      <c r="AB360" s="243"/>
      <c r="AC360" s="243"/>
      <c r="AD360" s="243"/>
    </row>
    <row r="361" s="213" customFormat="1" ht="19.5" spans="1:30">
      <c r="A361" s="147"/>
      <c r="B361" s="84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286"/>
      <c r="U361" s="286"/>
      <c r="V361" s="253"/>
      <c r="W361" s="108"/>
      <c r="X361" s="243"/>
      <c r="Y361" s="243"/>
      <c r="Z361" s="243"/>
      <c r="AA361" s="243"/>
      <c r="AB361" s="243"/>
      <c r="AC361" s="243"/>
      <c r="AD361" s="243"/>
    </row>
    <row r="362" s="106" customFormat="1" customHeight="1" spans="1:22">
      <c r="A362" s="345" t="s">
        <v>433</v>
      </c>
      <c r="B362" s="51"/>
      <c r="C362" s="244"/>
      <c r="D362" s="244"/>
      <c r="E362" s="244"/>
      <c r="F362" s="244"/>
      <c r="G362" s="244"/>
      <c r="H362" s="244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341"/>
    </row>
    <row r="363" customHeight="1" spans="15:19">
      <c r="O363" s="346"/>
      <c r="P363" s="346"/>
      <c r="Q363" s="346"/>
      <c r="S363" s="346"/>
    </row>
    <row r="364" customHeight="1" spans="14:18">
      <c r="N364" s="346"/>
      <c r="R364" s="346"/>
    </row>
  </sheetData>
  <autoFilter ref="L1:L364">
    <filterColumn colId="0">
      <filters blank="1">
        <filter val="170,000"/>
        <filter val="173,700"/>
        <filter val="180,000"/>
        <filter val="190,000"/>
        <filter val="220,200"/>
        <filter val="225,000"/>
        <filter val="249,000"/>
        <filter val="290,000"/>
        <filter val="296,100"/>
        <filter val="315,900"/>
        <filter val="321,000"/>
        <filter val="400,200"/>
        <filter val="537,300"/>
        <filter val="259,002"/>
        <filter val="783,708"/>
        <filter val="1,800"/>
        <filter val="4,200"/>
        <filter val="6,000"/>
        <filter val="18,000"/>
        <filter val="20,000"/>
        <filter val="20,400"/>
        <filter val="27,000"/>
        <filter val="42,000"/>
        <filter val="66,000"/>
        <filter val="90,000"/>
        <filter val="2,281,091"/>
        <filter val="7,497,792"/>
        <filter val="504"/>
        <filter val="14,604"/>
        <filter val="6,069,496"/>
        <filter val="20,707"/>
        <filter val="8,808"/>
        <filter val="16,008"/>
        <filter val="152,040"/>
        <filter val="319,441"/>
        <filter val="1,338,382"/>
        <filter val="41,414"/>
        <filter val="1,865,184"/>
        <filter val="18,415"/>
        <filter val="216"/>
        <filter val="816"/>
        <filter val="17,616"/>
        <filter val="32,016"/>
        <filter val="6,505,587"/>
        <filter val="1,026,888"/>
        <filter val="32,918"/>
        <filter val="17,019"/>
        <filter val="720"/>
        <filter val="2,520"/>
        <filter val="35,820"/>
        <filter val="134,232"/>
        <filter val="8,424"/>
        <filter val="27,125"/>
        <filter val="14,328"/>
        <filter val="30,828"/>
        <filter val="56,028"/>
        <filter val="1,904,160"/>
        <filter val="基本支出_x000a_预算合计"/>
        <filter val="478,021"/>
        <filter val="1,632"/>
        <filter val="1,809,863"/>
        <filter val="33,834"/>
        <filter val="12,035"/>
        <filter val="13,451,465"/>
        <filter val="5,536,065"/>
        <filter val="336"/>
        <filter val="27,636"/>
        <filter val="283,929"/>
        <filter val="331,029"/>
        <filter val="12,240"/>
        <filter val="19,740"/>
        <filter val="29,040"/>
        <filter val="239,010"/>
        <filter val="144"/>
        <filter val="11,844"/>
        <filter val="11,346"/>
        <filter val="21,946"/>
        <filter val="5,201,756"/>
        <filter val="2,978,556"/>
        <filter val="2,448"/>
        <filter val="50,148"/>
        <filter val="735,819"/>
        <filter val="243,180"/>
        <filter val="50,751"/>
        <filter val="17,952"/>
        <filter val="18,052"/>
        <filter val="4,053"/>
        <filter val="24,553"/>
        <filter val="984,584"/>
        <filter val="2,856"/>
        <filter val="1,205,546"/>
        <filter val="915,386"/>
        <filter val="12,159"/>
        <filter val="360"/>
        <filter val="21,060"/>
        <filter val="31,061"/>
        <filter val="57,862"/>
        <filter val="427,972"/>
        <filter val="13,464"/>
        <filter val="1,061,734"/>
        <filter val="243,576"/>
        <filter val="168"/>
        <filter val="53,268"/>
        <filter val="67,668"/>
        <filter val="9,211,438"/>
        <filter val="70,369"/>
        <filter val="867,779"/>
        <filter val="24,070"/>
        <filter val="131,960"/>
        <filter val="442,260"/>
        <filter val="5,472"/>
        <filter val="1,490,422"/>
        <filter val="695,762"/>
        <filter val="1,422,924"/>
        <filter val="1,332,725"/>
        <filter val="8,976"/>
        <filter val="96,876"/>
        <filter val="12,277"/>
        <filter val="4,240,027"/>
        <filter val="5,999,127"/>
        <filter val="1,080"/>
        <filter val="71,880"/>
        <filter val="97,586"/>
        <filter val="588"/>
        <filter val="19,288"/>
        <filter val="547,858"/>
        <filter val="73,189"/>
        <filter val="1,173,600"/>
        <filter val="43,891"/>
        <filter val="21,492"/>
        <filter val="22,692"/>
        <filter val="48,793"/>
        <filter val="36,789,005"/>
        <filter val="7,896"/>
        <filter val="436,091"/>
        <filter val="440,893"/>
        <filter val="512,693"/>
        <filter val="351,694"/>
      </filters>
    </filterColumn>
    <extLst/>
  </autoFilter>
  <mergeCells count="16">
    <mergeCell ref="A1:U1"/>
    <mergeCell ref="H2:L2"/>
    <mergeCell ref="C3:K3"/>
    <mergeCell ref="M3:T3"/>
    <mergeCell ref="D4:G4"/>
    <mergeCell ref="H4:K4"/>
    <mergeCell ref="N4:Q4"/>
    <mergeCell ref="A3:A5"/>
    <mergeCell ref="B3:B5"/>
    <mergeCell ref="C4:C5"/>
    <mergeCell ref="L3:L5"/>
    <mergeCell ref="M4:M5"/>
    <mergeCell ref="R4:R5"/>
    <mergeCell ref="S4:S5"/>
    <mergeCell ref="T4:T5"/>
    <mergeCell ref="U3:U5"/>
  </mergeCells>
  <pageMargins left="0.42" right="0.31" top="0.49" bottom="0.53" header="0.393700787401575" footer="0.23"/>
  <pageSetup paperSize="8" scale="86" fitToHeight="0" orientation="landscape" blackAndWhite="1"/>
  <headerFooter alignWithMargins="0">
    <oddFooter>&amp;C第&amp;P页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V213"/>
  <sheetViews>
    <sheetView showZeros="0" zoomScale="90" zoomScaleNormal="90" workbookViewId="0">
      <pane ySplit="6" topLeftCell="A7" activePane="bottomLeft" state="frozen"/>
      <selection/>
      <selection pane="bottomLeft" activeCell="M111" sqref="M111"/>
    </sheetView>
  </sheetViews>
  <sheetFormatPr defaultColWidth="9" defaultRowHeight="14.25"/>
  <cols>
    <col min="1" max="1" width="6.625" style="217" customWidth="1"/>
    <col min="2" max="2" width="30.625" style="217" customWidth="1"/>
    <col min="3" max="3" width="7.625" style="217" customWidth="1"/>
    <col min="4" max="7" width="6.625" style="217" customWidth="1"/>
    <col min="8" max="8" width="14.25" style="217" customWidth="1"/>
    <col min="9" max="9" width="12.625" style="217" customWidth="1"/>
    <col min="10" max="10" width="10.875" style="217" customWidth="1"/>
    <col min="11" max="13" width="11" style="217" customWidth="1"/>
    <col min="14" max="14" width="10.625" style="217" customWidth="1"/>
    <col min="15" max="17" width="11.625" style="217" customWidth="1"/>
    <col min="18" max="18" width="35.5" style="174" customWidth="1"/>
    <col min="19" max="20" width="9" style="218"/>
    <col min="21" max="22" width="9" style="219"/>
    <col min="23" max="16384" width="9" style="217"/>
  </cols>
  <sheetData>
    <row r="1" ht="27" spans="1:19">
      <c r="A1" s="176" t="s">
        <v>434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223"/>
    </row>
    <row r="2" ht="19.5" hidden="1" spans="2:19">
      <c r="B2" s="177" t="s">
        <v>435</v>
      </c>
      <c r="H2" s="219"/>
      <c r="K2" s="184"/>
      <c r="L2" s="184"/>
      <c r="M2" s="184"/>
      <c r="R2" s="185" t="s">
        <v>84</v>
      </c>
      <c r="S2" s="223"/>
    </row>
    <row r="3" s="163" customFormat="1" ht="19.5" spans="1:22">
      <c r="A3" s="178" t="s">
        <v>86</v>
      </c>
      <c r="B3" s="179" t="s">
        <v>436</v>
      </c>
      <c r="C3" s="180" t="s">
        <v>437</v>
      </c>
      <c r="D3" s="180"/>
      <c r="E3" s="180"/>
      <c r="F3" s="180"/>
      <c r="G3" s="181"/>
      <c r="H3" s="182" t="s">
        <v>438</v>
      </c>
      <c r="I3" s="182" t="s">
        <v>95</v>
      </c>
      <c r="J3" s="186" t="s">
        <v>439</v>
      </c>
      <c r="K3" s="186"/>
      <c r="L3" s="186"/>
      <c r="M3" s="186"/>
      <c r="N3" s="182" t="s">
        <v>97</v>
      </c>
      <c r="O3" s="182" t="s">
        <v>98</v>
      </c>
      <c r="P3" s="182" t="s">
        <v>99</v>
      </c>
      <c r="Q3" s="187" t="s">
        <v>440</v>
      </c>
      <c r="R3" s="187" t="s">
        <v>441</v>
      </c>
      <c r="S3" s="223"/>
      <c r="T3" s="102" t="s">
        <v>442</v>
      </c>
      <c r="U3" s="102"/>
      <c r="V3" s="102"/>
    </row>
    <row r="4" s="163" customFormat="1" ht="19.5" spans="1:22">
      <c r="A4" s="178"/>
      <c r="B4" s="179"/>
      <c r="C4" s="181" t="s">
        <v>443</v>
      </c>
      <c r="D4" s="220" t="s">
        <v>444</v>
      </c>
      <c r="E4" s="220" t="s">
        <v>445</v>
      </c>
      <c r="F4" s="221" t="s">
        <v>446</v>
      </c>
      <c r="G4" s="220" t="s">
        <v>447</v>
      </c>
      <c r="H4" s="182"/>
      <c r="I4" s="182"/>
      <c r="J4" s="188" t="s">
        <v>444</v>
      </c>
      <c r="K4" s="187" t="s">
        <v>94</v>
      </c>
      <c r="L4" s="187" t="s">
        <v>446</v>
      </c>
      <c r="M4" s="187" t="s">
        <v>447</v>
      </c>
      <c r="N4" s="182"/>
      <c r="O4" s="182"/>
      <c r="P4" s="182"/>
      <c r="Q4" s="189"/>
      <c r="R4" s="189"/>
      <c r="S4" s="223"/>
      <c r="T4" s="102"/>
      <c r="U4" s="102"/>
      <c r="V4" s="102"/>
    </row>
    <row r="5" s="163" customFormat="1" ht="27" customHeight="1" spans="1:22">
      <c r="A5" s="178"/>
      <c r="B5" s="179"/>
      <c r="C5" s="181"/>
      <c r="D5" s="220"/>
      <c r="E5" s="220"/>
      <c r="F5" s="222"/>
      <c r="G5" s="220"/>
      <c r="H5" s="182"/>
      <c r="I5" s="182"/>
      <c r="J5" s="190"/>
      <c r="K5" s="191"/>
      <c r="L5" s="191"/>
      <c r="M5" s="191"/>
      <c r="N5" s="182"/>
      <c r="O5" s="182"/>
      <c r="P5" s="182"/>
      <c r="Q5" s="191"/>
      <c r="R5" s="191"/>
      <c r="S5" s="223"/>
      <c r="T5" s="102"/>
      <c r="U5" s="102"/>
      <c r="V5" s="102"/>
    </row>
    <row r="6" s="204" customFormat="1" ht="19.5" spans="1:22">
      <c r="A6" s="75"/>
      <c r="B6" s="183" t="s">
        <v>65</v>
      </c>
      <c r="C6" s="78">
        <f>C7+C36+C43+C57+C69+C81+C89+C112+C127+C144+C152+C163+C172+C181+C186+C193+C198+C203+C210</f>
        <v>460</v>
      </c>
      <c r="D6" s="78">
        <f t="shared" ref="D6:P6" si="0">D7+D36+D43+D57+D69+D81+D89+D112+D127+D144+D152+D163+D172+D181+D186+D193+D198+D203+D210</f>
        <v>0</v>
      </c>
      <c r="E6" s="78">
        <f t="shared" si="0"/>
        <v>0</v>
      </c>
      <c r="F6" s="78">
        <f t="shared" si="0"/>
        <v>1</v>
      </c>
      <c r="G6" s="78">
        <f t="shared" si="0"/>
        <v>459</v>
      </c>
      <c r="H6" s="78">
        <f t="shared" si="0"/>
        <v>5910740</v>
      </c>
      <c r="I6" s="78">
        <f t="shared" si="0"/>
        <v>2247860</v>
      </c>
      <c r="J6" s="78">
        <f t="shared" si="0"/>
        <v>0</v>
      </c>
      <c r="K6" s="78">
        <f t="shared" si="0"/>
        <v>0</v>
      </c>
      <c r="L6" s="78">
        <f t="shared" si="0"/>
        <v>38000</v>
      </c>
      <c r="M6" s="78">
        <f t="shared" si="0"/>
        <v>2209860</v>
      </c>
      <c r="N6" s="78">
        <f t="shared" si="0"/>
        <v>1008000</v>
      </c>
      <c r="O6" s="78">
        <f t="shared" si="0"/>
        <v>1391880</v>
      </c>
      <c r="P6" s="78">
        <f t="shared" si="0"/>
        <v>0</v>
      </c>
      <c r="Q6" s="78"/>
      <c r="R6" s="192"/>
      <c r="S6" s="223"/>
      <c r="T6" s="102"/>
      <c r="U6" s="102"/>
      <c r="V6" s="102"/>
    </row>
    <row r="7" s="205" customFormat="1" ht="19.5" spans="1:22">
      <c r="A7" s="79" t="s">
        <v>108</v>
      </c>
      <c r="B7" s="80" t="s">
        <v>109</v>
      </c>
      <c r="C7" s="82">
        <f>C8+C9+C10+C11+C12+C13+C14+C15+C16+C17+C18+C19+C20+C21+C22+C23+C24+C25+C26+C27+C28+C29+C30+C31+C34+C32+C33</f>
        <v>84</v>
      </c>
      <c r="D7" s="82">
        <f t="shared" ref="D7:Q7" si="1">D8+D9+D10+D11+D12+D13+D14+D15+D16+D17+D18+D19+D20+D21+D22+D23+D24+D25+D26+D27+D28+D29+D30+D31+D34+D32+D33</f>
        <v>0</v>
      </c>
      <c r="E7" s="82">
        <f t="shared" si="1"/>
        <v>0</v>
      </c>
      <c r="F7" s="82">
        <f t="shared" si="1"/>
        <v>1</v>
      </c>
      <c r="G7" s="82">
        <f t="shared" si="1"/>
        <v>83</v>
      </c>
      <c r="H7" s="82">
        <f t="shared" si="1"/>
        <v>4558280</v>
      </c>
      <c r="I7" s="82">
        <f t="shared" si="1"/>
        <v>2138000</v>
      </c>
      <c r="J7" s="82">
        <f t="shared" si="1"/>
        <v>0</v>
      </c>
      <c r="K7" s="82">
        <f t="shared" si="1"/>
        <v>0</v>
      </c>
      <c r="L7" s="82">
        <f t="shared" si="1"/>
        <v>38000</v>
      </c>
      <c r="M7" s="82">
        <f t="shared" si="1"/>
        <v>2100000</v>
      </c>
      <c r="N7" s="82">
        <f t="shared" si="1"/>
        <v>1008000</v>
      </c>
      <c r="O7" s="82">
        <f t="shared" si="1"/>
        <v>665280</v>
      </c>
      <c r="P7" s="82">
        <f t="shared" si="1"/>
        <v>0</v>
      </c>
      <c r="Q7" s="82">
        <f t="shared" si="1"/>
        <v>747000</v>
      </c>
      <c r="R7" s="81"/>
      <c r="S7" s="223"/>
      <c r="T7" s="224"/>
      <c r="U7" s="225"/>
      <c r="V7" s="225"/>
    </row>
    <row r="8" s="206" customFormat="1" ht="19.5" hidden="1" spans="1:22">
      <c r="A8" s="83" t="s">
        <v>110</v>
      </c>
      <c r="B8" s="84" t="s">
        <v>111</v>
      </c>
      <c r="C8" s="86">
        <f>D8+E8+F8+G8</f>
        <v>0</v>
      </c>
      <c r="D8" s="86"/>
      <c r="E8" s="86"/>
      <c r="F8" s="86"/>
      <c r="G8" s="86"/>
      <c r="H8" s="86">
        <f>I8+N8+O8+P8</f>
        <v>0</v>
      </c>
      <c r="I8" s="86">
        <f>J8+K8+L8+M8</f>
        <v>0</v>
      </c>
      <c r="J8" s="86"/>
      <c r="K8" s="86"/>
      <c r="L8" s="86"/>
      <c r="M8" s="86"/>
      <c r="N8" s="86"/>
      <c r="O8" s="86"/>
      <c r="P8" s="86"/>
      <c r="Q8" s="86"/>
      <c r="R8" s="85"/>
      <c r="S8" s="223"/>
      <c r="T8" s="224"/>
      <c r="U8" s="225"/>
      <c r="V8" s="225"/>
    </row>
    <row r="9" s="206" customFormat="1" ht="19.5" hidden="1" spans="1:22">
      <c r="A9" s="83" t="s">
        <v>112</v>
      </c>
      <c r="B9" s="84" t="s">
        <v>113</v>
      </c>
      <c r="C9" s="86">
        <f>D9+E9+F9+G9</f>
        <v>0</v>
      </c>
      <c r="D9" s="86"/>
      <c r="E9" s="86"/>
      <c r="F9" s="86"/>
      <c r="G9" s="86"/>
      <c r="H9" s="86">
        <f>I9+N9+O9+P9</f>
        <v>0</v>
      </c>
      <c r="I9" s="86">
        <f>J9+K9+L9+M9</f>
        <v>0</v>
      </c>
      <c r="J9" s="86"/>
      <c r="K9" s="86"/>
      <c r="L9" s="86"/>
      <c r="M9" s="86"/>
      <c r="N9" s="86"/>
      <c r="O9" s="86"/>
      <c r="P9" s="86"/>
      <c r="Q9" s="86"/>
      <c r="R9" s="85"/>
      <c r="S9" s="223"/>
      <c r="T9" s="224"/>
      <c r="U9" s="225"/>
      <c r="V9" s="225"/>
    </row>
    <row r="10" s="206" customFormat="1" ht="19.5" spans="1:22">
      <c r="A10" s="83" t="s">
        <v>114</v>
      </c>
      <c r="B10" s="84" t="s">
        <v>115</v>
      </c>
      <c r="C10" s="86">
        <f>D10+E10+F10+G10</f>
        <v>84</v>
      </c>
      <c r="D10" s="86"/>
      <c r="E10" s="86"/>
      <c r="F10" s="86">
        <v>1</v>
      </c>
      <c r="G10" s="86">
        <v>83</v>
      </c>
      <c r="H10" s="86">
        <f>I10+N10+O10+P10+Q10</f>
        <v>4558280</v>
      </c>
      <c r="I10" s="86">
        <f>J10+K10+L10+M10</f>
        <v>2138000</v>
      </c>
      <c r="J10" s="86"/>
      <c r="K10" s="86"/>
      <c r="L10" s="86">
        <v>38000</v>
      </c>
      <c r="M10" s="86">
        <v>2100000</v>
      </c>
      <c r="N10" s="86">
        <v>1008000</v>
      </c>
      <c r="O10" s="86">
        <v>665280</v>
      </c>
      <c r="P10" s="86"/>
      <c r="Q10" s="85">
        <v>747000</v>
      </c>
      <c r="R10" s="85"/>
      <c r="S10" s="223"/>
      <c r="T10" s="224"/>
      <c r="U10" s="225"/>
      <c r="V10" s="225"/>
    </row>
    <row r="11" s="206" customFormat="1" ht="19.5" hidden="1" spans="1:22">
      <c r="A11" s="83" t="s">
        <v>119</v>
      </c>
      <c r="B11" s="84" t="s">
        <v>120</v>
      </c>
      <c r="C11" s="86">
        <f t="shared" ref="C11:C54" si="2">D11+E11+F11+G11</f>
        <v>0</v>
      </c>
      <c r="D11" s="86"/>
      <c r="E11" s="86"/>
      <c r="F11" s="86"/>
      <c r="G11" s="86"/>
      <c r="H11" s="86">
        <f t="shared" ref="H11:H34" si="3">I11+N11+O11+P11+Q11</f>
        <v>0</v>
      </c>
      <c r="I11" s="86">
        <f>J11+K11+L11+M11</f>
        <v>0</v>
      </c>
      <c r="J11" s="86"/>
      <c r="K11" s="86"/>
      <c r="L11" s="86"/>
      <c r="M11" s="86"/>
      <c r="N11" s="86"/>
      <c r="O11" s="86"/>
      <c r="P11" s="86"/>
      <c r="Q11" s="86"/>
      <c r="R11" s="85"/>
      <c r="S11" s="223"/>
      <c r="T11" s="224"/>
      <c r="U11" s="225"/>
      <c r="V11" s="225"/>
    </row>
    <row r="12" s="206" customFormat="1" ht="19.5" hidden="1" spans="1:22">
      <c r="A12" s="83" t="s">
        <v>121</v>
      </c>
      <c r="B12" s="84" t="s">
        <v>122</v>
      </c>
      <c r="C12" s="86">
        <f t="shared" si="2"/>
        <v>0</v>
      </c>
      <c r="D12" s="86"/>
      <c r="E12" s="86"/>
      <c r="F12" s="86"/>
      <c r="G12" s="86"/>
      <c r="H12" s="86">
        <f t="shared" si="3"/>
        <v>0</v>
      </c>
      <c r="I12" s="86">
        <f t="shared" ref="I12:I34" si="4">J12+K12+L12+M12</f>
        <v>0</v>
      </c>
      <c r="J12" s="86"/>
      <c r="K12" s="86"/>
      <c r="L12" s="86"/>
      <c r="M12" s="86"/>
      <c r="N12" s="86"/>
      <c r="O12" s="86"/>
      <c r="P12" s="86"/>
      <c r="Q12" s="86"/>
      <c r="R12" s="85"/>
      <c r="S12" s="223"/>
      <c r="T12" s="224"/>
      <c r="U12" s="225"/>
      <c r="V12" s="225"/>
    </row>
    <row r="13" s="206" customFormat="1" ht="19.5" hidden="1" spans="1:22">
      <c r="A13" s="83" t="s">
        <v>123</v>
      </c>
      <c r="B13" s="84" t="s">
        <v>124</v>
      </c>
      <c r="C13" s="86">
        <f t="shared" si="2"/>
        <v>0</v>
      </c>
      <c r="D13" s="86"/>
      <c r="E13" s="86"/>
      <c r="F13" s="86"/>
      <c r="G13" s="86"/>
      <c r="H13" s="86">
        <f t="shared" si="3"/>
        <v>0</v>
      </c>
      <c r="I13" s="86">
        <f t="shared" si="4"/>
        <v>0</v>
      </c>
      <c r="J13" s="86"/>
      <c r="K13" s="86"/>
      <c r="L13" s="86"/>
      <c r="M13" s="86"/>
      <c r="N13" s="86"/>
      <c r="O13" s="86"/>
      <c r="P13" s="86"/>
      <c r="Q13" s="86"/>
      <c r="R13" s="85"/>
      <c r="S13" s="223"/>
      <c r="T13" s="224"/>
      <c r="U13" s="225"/>
      <c r="V13" s="225"/>
    </row>
    <row r="14" s="206" customFormat="1" ht="19.5" hidden="1" spans="1:22">
      <c r="A14" s="83" t="s">
        <v>126</v>
      </c>
      <c r="B14" s="84" t="s">
        <v>127</v>
      </c>
      <c r="C14" s="86">
        <f t="shared" si="2"/>
        <v>0</v>
      </c>
      <c r="D14" s="86"/>
      <c r="E14" s="86"/>
      <c r="F14" s="86"/>
      <c r="G14" s="86"/>
      <c r="H14" s="86">
        <f t="shared" si="3"/>
        <v>0</v>
      </c>
      <c r="I14" s="86">
        <f t="shared" si="4"/>
        <v>0</v>
      </c>
      <c r="J14" s="86"/>
      <c r="K14" s="86"/>
      <c r="L14" s="86"/>
      <c r="M14" s="86"/>
      <c r="N14" s="86"/>
      <c r="O14" s="86"/>
      <c r="P14" s="86"/>
      <c r="Q14" s="86"/>
      <c r="R14" s="85"/>
      <c r="S14" s="223"/>
      <c r="T14" s="224"/>
      <c r="U14" s="225"/>
      <c r="V14" s="225"/>
    </row>
    <row r="15" s="206" customFormat="1" ht="19.5" hidden="1" spans="1:22">
      <c r="A15" s="83" t="s">
        <v>128</v>
      </c>
      <c r="B15" s="84" t="s">
        <v>129</v>
      </c>
      <c r="C15" s="86">
        <f t="shared" si="2"/>
        <v>0</v>
      </c>
      <c r="D15" s="86"/>
      <c r="E15" s="86"/>
      <c r="F15" s="86"/>
      <c r="G15" s="86"/>
      <c r="H15" s="86">
        <f t="shared" si="3"/>
        <v>0</v>
      </c>
      <c r="I15" s="86">
        <f t="shared" si="4"/>
        <v>0</v>
      </c>
      <c r="J15" s="86"/>
      <c r="K15" s="86"/>
      <c r="L15" s="86"/>
      <c r="M15" s="86"/>
      <c r="N15" s="86"/>
      <c r="O15" s="86"/>
      <c r="P15" s="86"/>
      <c r="Q15" s="86"/>
      <c r="R15" s="85"/>
      <c r="S15" s="223"/>
      <c r="T15" s="224"/>
      <c r="U15" s="225"/>
      <c r="V15" s="225"/>
    </row>
    <row r="16" s="206" customFormat="1" ht="19.5" hidden="1" spans="1:22">
      <c r="A16" s="83" t="s">
        <v>130</v>
      </c>
      <c r="B16" s="84" t="s">
        <v>131</v>
      </c>
      <c r="C16" s="86">
        <f t="shared" si="2"/>
        <v>0</v>
      </c>
      <c r="D16" s="86"/>
      <c r="E16" s="86"/>
      <c r="F16" s="86"/>
      <c r="G16" s="86"/>
      <c r="H16" s="86">
        <f t="shared" si="3"/>
        <v>0</v>
      </c>
      <c r="I16" s="86">
        <f t="shared" si="4"/>
        <v>0</v>
      </c>
      <c r="J16" s="86"/>
      <c r="K16" s="86"/>
      <c r="L16" s="86"/>
      <c r="M16" s="86"/>
      <c r="N16" s="86"/>
      <c r="O16" s="86"/>
      <c r="P16" s="86"/>
      <c r="Q16" s="86"/>
      <c r="R16" s="85"/>
      <c r="S16" s="223"/>
      <c r="T16" s="224"/>
      <c r="U16" s="225"/>
      <c r="V16" s="225"/>
    </row>
    <row r="17" s="206" customFormat="1" ht="19.5" hidden="1" spans="1:22">
      <c r="A17" s="83" t="s">
        <v>132</v>
      </c>
      <c r="B17" s="84" t="s">
        <v>133</v>
      </c>
      <c r="C17" s="86">
        <f t="shared" si="2"/>
        <v>0</v>
      </c>
      <c r="D17" s="86"/>
      <c r="E17" s="86"/>
      <c r="F17" s="86"/>
      <c r="G17" s="86"/>
      <c r="H17" s="86">
        <f t="shared" si="3"/>
        <v>0</v>
      </c>
      <c r="I17" s="86">
        <f t="shared" si="4"/>
        <v>0</v>
      </c>
      <c r="J17" s="86"/>
      <c r="K17" s="86"/>
      <c r="L17" s="86"/>
      <c r="M17" s="86"/>
      <c r="N17" s="86"/>
      <c r="O17" s="86"/>
      <c r="P17" s="86"/>
      <c r="Q17" s="86"/>
      <c r="R17" s="85"/>
      <c r="S17" s="223"/>
      <c r="T17" s="224"/>
      <c r="U17" s="225"/>
      <c r="V17" s="225"/>
    </row>
    <row r="18" s="206" customFormat="1" ht="19.5" hidden="1" spans="1:22">
      <c r="A18" s="83" t="s">
        <v>134</v>
      </c>
      <c r="B18" s="84" t="s">
        <v>135</v>
      </c>
      <c r="C18" s="86">
        <f t="shared" si="2"/>
        <v>0</v>
      </c>
      <c r="D18" s="86"/>
      <c r="E18" s="86"/>
      <c r="F18" s="86"/>
      <c r="G18" s="86"/>
      <c r="H18" s="86">
        <f t="shared" si="3"/>
        <v>0</v>
      </c>
      <c r="I18" s="86">
        <f t="shared" si="4"/>
        <v>0</v>
      </c>
      <c r="J18" s="86"/>
      <c r="K18" s="86"/>
      <c r="L18" s="86"/>
      <c r="M18" s="86"/>
      <c r="N18" s="86"/>
      <c r="O18" s="86"/>
      <c r="P18" s="86"/>
      <c r="Q18" s="86"/>
      <c r="R18" s="85"/>
      <c r="S18" s="223"/>
      <c r="T18" s="224"/>
      <c r="U18" s="225"/>
      <c r="V18" s="225"/>
    </row>
    <row r="19" s="206" customFormat="1" ht="19.5" hidden="1" spans="1:22">
      <c r="A19" s="83" t="s">
        <v>136</v>
      </c>
      <c r="B19" s="84" t="s">
        <v>137</v>
      </c>
      <c r="C19" s="86">
        <f t="shared" si="2"/>
        <v>0</v>
      </c>
      <c r="D19" s="86"/>
      <c r="E19" s="86"/>
      <c r="F19" s="86"/>
      <c r="G19" s="86"/>
      <c r="H19" s="86">
        <f t="shared" si="3"/>
        <v>0</v>
      </c>
      <c r="I19" s="86">
        <f t="shared" si="4"/>
        <v>0</v>
      </c>
      <c r="J19" s="86"/>
      <c r="K19" s="86"/>
      <c r="L19" s="86"/>
      <c r="M19" s="86"/>
      <c r="N19" s="86"/>
      <c r="O19" s="86"/>
      <c r="P19" s="86"/>
      <c r="Q19" s="86"/>
      <c r="R19" s="85"/>
      <c r="S19" s="223"/>
      <c r="T19" s="224"/>
      <c r="U19" s="225"/>
      <c r="V19" s="225"/>
    </row>
    <row r="20" s="206" customFormat="1" ht="19.5" hidden="1" spans="1:22">
      <c r="A20" s="83" t="s">
        <v>138</v>
      </c>
      <c r="B20" s="84" t="s">
        <v>139</v>
      </c>
      <c r="C20" s="86">
        <f t="shared" si="2"/>
        <v>0</v>
      </c>
      <c r="D20" s="86"/>
      <c r="E20" s="86"/>
      <c r="F20" s="86"/>
      <c r="G20" s="86"/>
      <c r="H20" s="86">
        <f t="shared" si="3"/>
        <v>0</v>
      </c>
      <c r="I20" s="86">
        <f t="shared" si="4"/>
        <v>0</v>
      </c>
      <c r="J20" s="86"/>
      <c r="K20" s="86"/>
      <c r="L20" s="86"/>
      <c r="M20" s="86"/>
      <c r="N20" s="86"/>
      <c r="O20" s="86"/>
      <c r="P20" s="86"/>
      <c r="Q20" s="86"/>
      <c r="R20" s="85"/>
      <c r="S20" s="223"/>
      <c r="T20" s="224"/>
      <c r="U20" s="225"/>
      <c r="V20" s="225"/>
    </row>
    <row r="21" s="206" customFormat="1" ht="19.5" hidden="1" spans="1:22">
      <c r="A21" s="83" t="s">
        <v>140</v>
      </c>
      <c r="B21" s="84" t="s">
        <v>141</v>
      </c>
      <c r="C21" s="86">
        <f t="shared" si="2"/>
        <v>0</v>
      </c>
      <c r="D21" s="86"/>
      <c r="E21" s="86"/>
      <c r="F21" s="86"/>
      <c r="G21" s="86"/>
      <c r="H21" s="86">
        <f t="shared" si="3"/>
        <v>0</v>
      </c>
      <c r="I21" s="86">
        <f t="shared" si="4"/>
        <v>0</v>
      </c>
      <c r="J21" s="86"/>
      <c r="K21" s="86"/>
      <c r="L21" s="86"/>
      <c r="M21" s="86"/>
      <c r="N21" s="86"/>
      <c r="O21" s="86"/>
      <c r="P21" s="86"/>
      <c r="Q21" s="86"/>
      <c r="R21" s="85"/>
      <c r="S21" s="223"/>
      <c r="T21" s="224"/>
      <c r="U21" s="225"/>
      <c r="V21" s="225"/>
    </row>
    <row r="22" s="206" customFormat="1" ht="19.5" hidden="1" spans="1:22">
      <c r="A22" s="83" t="s">
        <v>142</v>
      </c>
      <c r="B22" s="84" t="s">
        <v>143</v>
      </c>
      <c r="C22" s="86">
        <f t="shared" si="2"/>
        <v>0</v>
      </c>
      <c r="D22" s="86"/>
      <c r="E22" s="86"/>
      <c r="F22" s="86"/>
      <c r="G22" s="86"/>
      <c r="H22" s="86">
        <f t="shared" si="3"/>
        <v>0</v>
      </c>
      <c r="I22" s="86">
        <f t="shared" si="4"/>
        <v>0</v>
      </c>
      <c r="J22" s="86"/>
      <c r="K22" s="86"/>
      <c r="L22" s="86"/>
      <c r="M22" s="86"/>
      <c r="N22" s="86"/>
      <c r="O22" s="86"/>
      <c r="P22" s="86"/>
      <c r="Q22" s="86"/>
      <c r="R22" s="85"/>
      <c r="S22" s="223"/>
      <c r="T22" s="224"/>
      <c r="U22" s="225"/>
      <c r="V22" s="225"/>
    </row>
    <row r="23" s="206" customFormat="1" ht="19.5" hidden="1" spans="1:22">
      <c r="A23" s="83" t="s">
        <v>144</v>
      </c>
      <c r="B23" s="84" t="s">
        <v>145</v>
      </c>
      <c r="C23" s="86">
        <f t="shared" si="2"/>
        <v>0</v>
      </c>
      <c r="D23" s="86"/>
      <c r="E23" s="86"/>
      <c r="F23" s="86"/>
      <c r="G23" s="86"/>
      <c r="H23" s="86">
        <f t="shared" si="3"/>
        <v>0</v>
      </c>
      <c r="I23" s="86">
        <f t="shared" si="4"/>
        <v>0</v>
      </c>
      <c r="J23" s="86"/>
      <c r="K23" s="86"/>
      <c r="L23" s="86"/>
      <c r="M23" s="86"/>
      <c r="N23" s="86"/>
      <c r="O23" s="86"/>
      <c r="P23" s="86"/>
      <c r="Q23" s="86"/>
      <c r="R23" s="85"/>
      <c r="S23" s="223"/>
      <c r="T23" s="224"/>
      <c r="U23" s="225"/>
      <c r="V23" s="225"/>
    </row>
    <row r="24" s="206" customFormat="1" ht="19.5" hidden="1" spans="1:22">
      <c r="A24" s="83" t="s">
        <v>146</v>
      </c>
      <c r="B24" s="84" t="s">
        <v>147</v>
      </c>
      <c r="C24" s="86">
        <f t="shared" si="2"/>
        <v>0</v>
      </c>
      <c r="D24" s="86"/>
      <c r="E24" s="86"/>
      <c r="F24" s="86"/>
      <c r="G24" s="86"/>
      <c r="H24" s="86">
        <f t="shared" si="3"/>
        <v>0</v>
      </c>
      <c r="I24" s="86">
        <f t="shared" si="4"/>
        <v>0</v>
      </c>
      <c r="J24" s="86"/>
      <c r="K24" s="86"/>
      <c r="L24" s="86"/>
      <c r="M24" s="86"/>
      <c r="N24" s="86"/>
      <c r="O24" s="86"/>
      <c r="P24" s="86"/>
      <c r="Q24" s="86"/>
      <c r="R24" s="85"/>
      <c r="S24" s="223"/>
      <c r="T24" s="224"/>
      <c r="U24" s="225"/>
      <c r="V24" s="225"/>
    </row>
    <row r="25" s="206" customFormat="1" ht="19.5" hidden="1" spans="1:22">
      <c r="A25" s="83" t="s">
        <v>148</v>
      </c>
      <c r="B25" s="84" t="s">
        <v>149</v>
      </c>
      <c r="C25" s="86">
        <f t="shared" si="2"/>
        <v>0</v>
      </c>
      <c r="D25" s="86"/>
      <c r="E25" s="86"/>
      <c r="F25" s="86"/>
      <c r="G25" s="86"/>
      <c r="H25" s="86">
        <f t="shared" si="3"/>
        <v>0</v>
      </c>
      <c r="I25" s="86">
        <f t="shared" si="4"/>
        <v>0</v>
      </c>
      <c r="J25" s="86"/>
      <c r="K25" s="86"/>
      <c r="L25" s="86"/>
      <c r="M25" s="86"/>
      <c r="N25" s="86"/>
      <c r="O25" s="86"/>
      <c r="P25" s="86"/>
      <c r="Q25" s="86"/>
      <c r="R25" s="85"/>
      <c r="S25" s="223"/>
      <c r="T25" s="224"/>
      <c r="U25" s="225"/>
      <c r="V25" s="225"/>
    </row>
    <row r="26" s="206" customFormat="1" ht="19.5" hidden="1" spans="1:22">
      <c r="A26" s="83" t="s">
        <v>150</v>
      </c>
      <c r="B26" s="84" t="s">
        <v>151</v>
      </c>
      <c r="C26" s="86">
        <f t="shared" si="2"/>
        <v>0</v>
      </c>
      <c r="D26" s="86"/>
      <c r="E26" s="86"/>
      <c r="F26" s="86"/>
      <c r="G26" s="86"/>
      <c r="H26" s="86">
        <f t="shared" si="3"/>
        <v>0</v>
      </c>
      <c r="I26" s="86">
        <f t="shared" si="4"/>
        <v>0</v>
      </c>
      <c r="J26" s="86"/>
      <c r="K26" s="86"/>
      <c r="L26" s="86"/>
      <c r="M26" s="86"/>
      <c r="N26" s="86"/>
      <c r="O26" s="86"/>
      <c r="P26" s="86"/>
      <c r="Q26" s="86"/>
      <c r="R26" s="85"/>
      <c r="S26" s="223"/>
      <c r="T26" s="224"/>
      <c r="U26" s="225"/>
      <c r="V26" s="225"/>
    </row>
    <row r="27" s="206" customFormat="1" ht="19.5" hidden="1" spans="1:22">
      <c r="A27" s="83" t="s">
        <v>152</v>
      </c>
      <c r="B27" s="84" t="s">
        <v>153</v>
      </c>
      <c r="C27" s="86">
        <f t="shared" si="2"/>
        <v>0</v>
      </c>
      <c r="D27" s="86"/>
      <c r="E27" s="86"/>
      <c r="F27" s="86"/>
      <c r="G27" s="86"/>
      <c r="H27" s="86">
        <f t="shared" si="3"/>
        <v>0</v>
      </c>
      <c r="I27" s="86">
        <f t="shared" si="4"/>
        <v>0</v>
      </c>
      <c r="J27" s="86"/>
      <c r="K27" s="86"/>
      <c r="L27" s="86"/>
      <c r="M27" s="86"/>
      <c r="N27" s="86"/>
      <c r="O27" s="86"/>
      <c r="P27" s="86"/>
      <c r="Q27" s="86"/>
      <c r="R27" s="85"/>
      <c r="S27" s="223"/>
      <c r="T27" s="224"/>
      <c r="U27" s="225"/>
      <c r="V27" s="225"/>
    </row>
    <row r="28" s="206" customFormat="1" ht="19.5" hidden="1" spans="1:22">
      <c r="A28" s="83" t="s">
        <v>154</v>
      </c>
      <c r="B28" s="84" t="s">
        <v>155</v>
      </c>
      <c r="C28" s="86">
        <f t="shared" si="2"/>
        <v>0</v>
      </c>
      <c r="D28" s="86"/>
      <c r="E28" s="86"/>
      <c r="F28" s="86"/>
      <c r="G28" s="86"/>
      <c r="H28" s="86">
        <f t="shared" si="3"/>
        <v>0</v>
      </c>
      <c r="I28" s="86">
        <f t="shared" si="4"/>
        <v>0</v>
      </c>
      <c r="J28" s="86"/>
      <c r="K28" s="86"/>
      <c r="L28" s="86"/>
      <c r="M28" s="86"/>
      <c r="N28" s="86"/>
      <c r="O28" s="86"/>
      <c r="P28" s="86"/>
      <c r="Q28" s="86"/>
      <c r="R28" s="85"/>
      <c r="S28" s="223"/>
      <c r="T28" s="224"/>
      <c r="U28" s="225"/>
      <c r="V28" s="225"/>
    </row>
    <row r="29" s="206" customFormat="1" ht="19.5" hidden="1" spans="1:22">
      <c r="A29" s="83" t="s">
        <v>156</v>
      </c>
      <c r="B29" s="84" t="s">
        <v>157</v>
      </c>
      <c r="C29" s="86">
        <f t="shared" si="2"/>
        <v>0</v>
      </c>
      <c r="D29" s="86"/>
      <c r="E29" s="86"/>
      <c r="F29" s="86"/>
      <c r="G29" s="86"/>
      <c r="H29" s="86">
        <f t="shared" si="3"/>
        <v>0</v>
      </c>
      <c r="I29" s="86">
        <f t="shared" si="4"/>
        <v>0</v>
      </c>
      <c r="J29" s="86"/>
      <c r="K29" s="86"/>
      <c r="L29" s="86"/>
      <c r="M29" s="86"/>
      <c r="N29" s="86"/>
      <c r="O29" s="86"/>
      <c r="P29" s="86"/>
      <c r="Q29" s="86"/>
      <c r="R29" s="85"/>
      <c r="S29" s="223"/>
      <c r="T29" s="224"/>
      <c r="U29" s="225"/>
      <c r="V29" s="225"/>
    </row>
    <row r="30" s="206" customFormat="1" ht="19.5" hidden="1" spans="1:22">
      <c r="A30" s="83" t="s">
        <v>158</v>
      </c>
      <c r="B30" s="84" t="s">
        <v>159</v>
      </c>
      <c r="C30" s="86">
        <f t="shared" si="2"/>
        <v>0</v>
      </c>
      <c r="D30" s="86"/>
      <c r="E30" s="86"/>
      <c r="F30" s="86"/>
      <c r="G30" s="86"/>
      <c r="H30" s="86">
        <f t="shared" si="3"/>
        <v>0</v>
      </c>
      <c r="I30" s="86">
        <f t="shared" si="4"/>
        <v>0</v>
      </c>
      <c r="J30" s="86"/>
      <c r="K30" s="86"/>
      <c r="L30" s="86"/>
      <c r="M30" s="86"/>
      <c r="N30" s="86"/>
      <c r="O30" s="86"/>
      <c r="P30" s="86"/>
      <c r="Q30" s="86"/>
      <c r="R30" s="85"/>
      <c r="S30" s="223"/>
      <c r="T30" s="224"/>
      <c r="U30" s="225"/>
      <c r="V30" s="225"/>
    </row>
    <row r="31" s="206" customFormat="1" ht="19.5" hidden="1" spans="1:22">
      <c r="A31" s="83" t="s">
        <v>160</v>
      </c>
      <c r="B31" s="84" t="s">
        <v>161</v>
      </c>
      <c r="C31" s="86">
        <f t="shared" si="2"/>
        <v>0</v>
      </c>
      <c r="D31" s="86"/>
      <c r="E31" s="86"/>
      <c r="F31" s="86"/>
      <c r="G31" s="86"/>
      <c r="H31" s="86">
        <f t="shared" si="3"/>
        <v>0</v>
      </c>
      <c r="I31" s="86">
        <f t="shared" si="4"/>
        <v>0</v>
      </c>
      <c r="J31" s="86"/>
      <c r="K31" s="86"/>
      <c r="L31" s="86"/>
      <c r="M31" s="86"/>
      <c r="N31" s="86"/>
      <c r="O31" s="86"/>
      <c r="P31" s="86"/>
      <c r="Q31" s="86"/>
      <c r="R31" s="85"/>
      <c r="S31" s="223"/>
      <c r="T31" s="224"/>
      <c r="U31" s="225"/>
      <c r="V31" s="225"/>
    </row>
    <row r="32" s="206" customFormat="1" ht="19.5" hidden="1" spans="1:22">
      <c r="A32" s="110">
        <v>37</v>
      </c>
      <c r="B32" s="84" t="s">
        <v>162</v>
      </c>
      <c r="C32" s="86">
        <f t="shared" si="2"/>
        <v>0</v>
      </c>
      <c r="D32" s="86"/>
      <c r="E32" s="86"/>
      <c r="F32" s="86"/>
      <c r="G32" s="86"/>
      <c r="H32" s="86">
        <f t="shared" si="3"/>
        <v>0</v>
      </c>
      <c r="I32" s="86">
        <f t="shared" si="4"/>
        <v>0</v>
      </c>
      <c r="J32" s="86"/>
      <c r="K32" s="86"/>
      <c r="L32" s="86"/>
      <c r="M32" s="86"/>
      <c r="N32" s="86"/>
      <c r="O32" s="86"/>
      <c r="P32" s="86"/>
      <c r="Q32" s="86"/>
      <c r="R32" s="85"/>
      <c r="S32" s="223"/>
      <c r="T32" s="224"/>
      <c r="U32" s="225"/>
      <c r="V32" s="225"/>
    </row>
    <row r="33" s="206" customFormat="1" ht="19.5" hidden="1" spans="1:22">
      <c r="A33" s="111">
        <v>38</v>
      </c>
      <c r="B33" s="84" t="s">
        <v>163</v>
      </c>
      <c r="C33" s="86">
        <f t="shared" si="2"/>
        <v>0</v>
      </c>
      <c r="D33" s="86"/>
      <c r="E33" s="86"/>
      <c r="F33" s="86"/>
      <c r="G33" s="86"/>
      <c r="H33" s="86">
        <f t="shared" si="3"/>
        <v>0</v>
      </c>
      <c r="I33" s="86">
        <f t="shared" si="4"/>
        <v>0</v>
      </c>
      <c r="J33" s="86"/>
      <c r="K33" s="86"/>
      <c r="L33" s="86"/>
      <c r="M33" s="86"/>
      <c r="N33" s="86"/>
      <c r="O33" s="86"/>
      <c r="P33" s="86"/>
      <c r="Q33" s="86"/>
      <c r="R33" s="85"/>
      <c r="S33" s="223"/>
      <c r="T33" s="224"/>
      <c r="U33" s="225"/>
      <c r="V33" s="225"/>
    </row>
    <row r="34" s="206" customFormat="1" ht="19.5" hidden="1" spans="1:22">
      <c r="A34" s="83" t="s">
        <v>164</v>
      </c>
      <c r="B34" s="84" t="s">
        <v>165</v>
      </c>
      <c r="C34" s="86">
        <f t="shared" si="2"/>
        <v>0</v>
      </c>
      <c r="D34" s="86"/>
      <c r="E34" s="86"/>
      <c r="F34" s="86"/>
      <c r="G34" s="86"/>
      <c r="H34" s="86">
        <f t="shared" si="3"/>
        <v>0</v>
      </c>
      <c r="I34" s="86">
        <f t="shared" si="4"/>
        <v>0</v>
      </c>
      <c r="J34" s="86"/>
      <c r="K34" s="86"/>
      <c r="L34" s="86"/>
      <c r="M34" s="86"/>
      <c r="N34" s="86"/>
      <c r="O34" s="86"/>
      <c r="P34" s="86"/>
      <c r="Q34" s="86"/>
      <c r="R34" s="85"/>
      <c r="S34" s="223"/>
      <c r="T34" s="224"/>
      <c r="U34" s="225"/>
      <c r="V34" s="225"/>
    </row>
    <row r="35" s="206" customFormat="1" ht="19.5" hidden="1" spans="1:22">
      <c r="A35" s="83"/>
      <c r="B35" s="113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5"/>
      <c r="S35" s="223"/>
      <c r="T35" s="224"/>
      <c r="U35" s="225"/>
      <c r="V35" s="225"/>
    </row>
    <row r="36" s="205" customFormat="1" ht="19.5" hidden="1" spans="1:22">
      <c r="A36" s="79" t="s">
        <v>166</v>
      </c>
      <c r="B36" s="80" t="s">
        <v>167</v>
      </c>
      <c r="C36" s="82">
        <f t="shared" ref="C36:O36" si="5">C37+C38+C39+C40+C41</f>
        <v>0</v>
      </c>
      <c r="D36" s="82">
        <f t="shared" si="5"/>
        <v>0</v>
      </c>
      <c r="E36" s="82">
        <f t="shared" si="5"/>
        <v>0</v>
      </c>
      <c r="F36" s="82">
        <f t="shared" si="5"/>
        <v>0</v>
      </c>
      <c r="G36" s="82">
        <f t="shared" si="5"/>
        <v>0</v>
      </c>
      <c r="H36" s="82">
        <f t="shared" si="5"/>
        <v>0</v>
      </c>
      <c r="I36" s="82">
        <f t="shared" si="5"/>
        <v>0</v>
      </c>
      <c r="J36" s="82">
        <f t="shared" si="5"/>
        <v>0</v>
      </c>
      <c r="K36" s="82">
        <f t="shared" si="5"/>
        <v>0</v>
      </c>
      <c r="L36" s="82">
        <f t="shared" si="5"/>
        <v>0</v>
      </c>
      <c r="M36" s="82">
        <f t="shared" si="5"/>
        <v>0</v>
      </c>
      <c r="N36" s="82">
        <f t="shared" si="5"/>
        <v>0</v>
      </c>
      <c r="O36" s="82">
        <f t="shared" si="5"/>
        <v>0</v>
      </c>
      <c r="P36" s="82"/>
      <c r="Q36" s="82"/>
      <c r="R36" s="81"/>
      <c r="S36" s="223"/>
      <c r="T36" s="224"/>
      <c r="U36" s="225"/>
      <c r="V36" s="225"/>
    </row>
    <row r="37" s="206" customFormat="1" ht="19.5" hidden="1" spans="1:22">
      <c r="A37" s="83" t="s">
        <v>110</v>
      </c>
      <c r="B37" s="84" t="s">
        <v>168</v>
      </c>
      <c r="C37" s="86">
        <f t="shared" si="2"/>
        <v>0</v>
      </c>
      <c r="D37" s="86"/>
      <c r="E37" s="86"/>
      <c r="F37" s="86"/>
      <c r="G37" s="86"/>
      <c r="H37" s="86">
        <f>I37+N37+O37+P37</f>
        <v>0</v>
      </c>
      <c r="I37" s="86">
        <f>J37+K37+L37+M37</f>
        <v>0</v>
      </c>
      <c r="J37" s="86"/>
      <c r="K37" s="86"/>
      <c r="L37" s="86"/>
      <c r="M37" s="86"/>
      <c r="N37" s="86"/>
      <c r="O37" s="86"/>
      <c r="P37" s="86"/>
      <c r="Q37" s="86"/>
      <c r="R37" s="85"/>
      <c r="S37" s="223"/>
      <c r="T37" s="224"/>
      <c r="U37" s="225"/>
      <c r="V37" s="225"/>
    </row>
    <row r="38" s="206" customFormat="1" ht="19.5" hidden="1" spans="1:22">
      <c r="A38" s="83" t="s">
        <v>119</v>
      </c>
      <c r="B38" s="84" t="s">
        <v>169</v>
      </c>
      <c r="C38" s="86">
        <f t="shared" si="2"/>
        <v>0</v>
      </c>
      <c r="D38" s="86"/>
      <c r="E38" s="86"/>
      <c r="F38" s="86"/>
      <c r="G38" s="86"/>
      <c r="H38" s="86">
        <f>I38+N38+O38+P38</f>
        <v>0</v>
      </c>
      <c r="I38" s="86">
        <f>J38+K38+L38+M38</f>
        <v>0</v>
      </c>
      <c r="J38" s="86"/>
      <c r="K38" s="86"/>
      <c r="L38" s="86"/>
      <c r="M38" s="86"/>
      <c r="N38" s="86"/>
      <c r="O38" s="86"/>
      <c r="P38" s="86"/>
      <c r="Q38" s="86"/>
      <c r="R38" s="85"/>
      <c r="S38" s="223"/>
      <c r="T38" s="224"/>
      <c r="U38" s="225"/>
      <c r="V38" s="225"/>
    </row>
    <row r="39" s="206" customFormat="1" ht="19.5" hidden="1" spans="1:22">
      <c r="A39" s="83" t="s">
        <v>121</v>
      </c>
      <c r="B39" s="84" t="s">
        <v>170</v>
      </c>
      <c r="C39" s="86">
        <f t="shared" si="2"/>
        <v>0</v>
      </c>
      <c r="D39" s="86"/>
      <c r="E39" s="86"/>
      <c r="F39" s="86"/>
      <c r="G39" s="86"/>
      <c r="H39" s="86">
        <f>I39+N39+O39+P39</f>
        <v>0</v>
      </c>
      <c r="I39" s="86">
        <f>J39+K39+L39+M39</f>
        <v>0</v>
      </c>
      <c r="J39" s="86"/>
      <c r="K39" s="86"/>
      <c r="L39" s="86"/>
      <c r="M39" s="86"/>
      <c r="N39" s="86"/>
      <c r="O39" s="86"/>
      <c r="P39" s="86"/>
      <c r="Q39" s="86"/>
      <c r="R39" s="85"/>
      <c r="S39" s="223"/>
      <c r="T39" s="224"/>
      <c r="U39" s="225"/>
      <c r="V39" s="225"/>
    </row>
    <row r="40" s="206" customFormat="1" ht="19.5" hidden="1" spans="1:22">
      <c r="A40" s="83" t="s">
        <v>123</v>
      </c>
      <c r="B40" s="84" t="s">
        <v>171</v>
      </c>
      <c r="C40" s="86">
        <f t="shared" si="2"/>
        <v>0</v>
      </c>
      <c r="D40" s="86"/>
      <c r="E40" s="86"/>
      <c r="F40" s="86"/>
      <c r="G40" s="86"/>
      <c r="H40" s="86">
        <f>I40+N40+O40+P40</f>
        <v>0</v>
      </c>
      <c r="I40" s="86">
        <f>J40+K40+L40+M40</f>
        <v>0</v>
      </c>
      <c r="J40" s="86"/>
      <c r="K40" s="86"/>
      <c r="L40" s="86"/>
      <c r="M40" s="86"/>
      <c r="N40" s="86"/>
      <c r="O40" s="86"/>
      <c r="P40" s="86"/>
      <c r="Q40" s="86"/>
      <c r="R40" s="85"/>
      <c r="S40" s="223"/>
      <c r="T40" s="224"/>
      <c r="U40" s="225"/>
      <c r="V40" s="225"/>
    </row>
    <row r="41" s="206" customFormat="1" ht="19.5" hidden="1" spans="1:22">
      <c r="A41" s="83" t="s">
        <v>164</v>
      </c>
      <c r="B41" s="84" t="s">
        <v>172</v>
      </c>
      <c r="C41" s="86">
        <f t="shared" si="2"/>
        <v>0</v>
      </c>
      <c r="D41" s="86"/>
      <c r="E41" s="86"/>
      <c r="F41" s="86"/>
      <c r="G41" s="86"/>
      <c r="H41" s="86">
        <f>I41+N41+O41+P41</f>
        <v>0</v>
      </c>
      <c r="I41" s="86">
        <f>J41+K41+L41+M41</f>
        <v>0</v>
      </c>
      <c r="J41" s="86"/>
      <c r="K41" s="86"/>
      <c r="L41" s="86"/>
      <c r="M41" s="86"/>
      <c r="N41" s="86"/>
      <c r="O41" s="86"/>
      <c r="P41" s="86"/>
      <c r="Q41" s="86"/>
      <c r="R41" s="85"/>
      <c r="S41" s="223"/>
      <c r="T41" s="224"/>
      <c r="U41" s="225"/>
      <c r="V41" s="225"/>
    </row>
    <row r="42" s="206" customFormat="1" ht="19.5" hidden="1" spans="1:22">
      <c r="A42" s="83"/>
      <c r="B42" s="113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5"/>
      <c r="S42" s="223"/>
      <c r="T42" s="224"/>
      <c r="U42" s="225"/>
      <c r="V42" s="225"/>
    </row>
    <row r="43" s="205" customFormat="1" ht="19.5" hidden="1" spans="1:22">
      <c r="A43" s="79" t="s">
        <v>173</v>
      </c>
      <c r="B43" s="80" t="s">
        <v>174</v>
      </c>
      <c r="C43" s="82">
        <f t="shared" ref="C43:P43" si="6">C44+C45+C46+C47+C48+C49+C50+C51+C52+C53+C55+C54</f>
        <v>0</v>
      </c>
      <c r="D43" s="82">
        <f t="shared" si="6"/>
        <v>0</v>
      </c>
      <c r="E43" s="82">
        <f t="shared" si="6"/>
        <v>0</v>
      </c>
      <c r="F43" s="82">
        <f t="shared" si="6"/>
        <v>0</v>
      </c>
      <c r="G43" s="82">
        <f t="shared" si="6"/>
        <v>0</v>
      </c>
      <c r="H43" s="82">
        <f t="shared" si="6"/>
        <v>0</v>
      </c>
      <c r="I43" s="82">
        <f t="shared" si="6"/>
        <v>0</v>
      </c>
      <c r="J43" s="82">
        <f t="shared" si="6"/>
        <v>0</v>
      </c>
      <c r="K43" s="82">
        <f t="shared" si="6"/>
        <v>0</v>
      </c>
      <c r="L43" s="82">
        <f t="shared" si="6"/>
        <v>0</v>
      </c>
      <c r="M43" s="82">
        <f t="shared" si="6"/>
        <v>0</v>
      </c>
      <c r="N43" s="82">
        <f t="shared" si="6"/>
        <v>0</v>
      </c>
      <c r="O43" s="82">
        <f t="shared" si="6"/>
        <v>0</v>
      </c>
      <c r="P43" s="82">
        <f t="shared" si="6"/>
        <v>0</v>
      </c>
      <c r="Q43" s="82"/>
      <c r="R43" s="81"/>
      <c r="S43" s="223"/>
      <c r="T43" s="224"/>
      <c r="U43" s="225"/>
      <c r="V43" s="225"/>
    </row>
    <row r="44" s="206" customFormat="1" ht="19.5" hidden="1" spans="1:22">
      <c r="A44" s="83" t="s">
        <v>110</v>
      </c>
      <c r="B44" s="84" t="s">
        <v>175</v>
      </c>
      <c r="C44" s="86">
        <f t="shared" si="2"/>
        <v>0</v>
      </c>
      <c r="D44" s="86"/>
      <c r="E44" s="86"/>
      <c r="F44" s="86"/>
      <c r="G44" s="86"/>
      <c r="H44" s="86">
        <f t="shared" ref="H44:H49" si="7">I44+N44+O44+P44</f>
        <v>0</v>
      </c>
      <c r="I44" s="86">
        <f t="shared" ref="I44:I55" si="8">J44+K44+L44+M44</f>
        <v>0</v>
      </c>
      <c r="J44" s="86"/>
      <c r="K44" s="86"/>
      <c r="L44" s="86"/>
      <c r="M44" s="86"/>
      <c r="N44" s="86"/>
      <c r="O44" s="86"/>
      <c r="P44" s="86"/>
      <c r="Q44" s="86"/>
      <c r="R44" s="85"/>
      <c r="S44" s="223"/>
      <c r="T44" s="224"/>
      <c r="U44" s="225"/>
      <c r="V44" s="225"/>
    </row>
    <row r="45" s="206" customFormat="1" ht="19.5" hidden="1" spans="1:22">
      <c r="A45" s="83" t="s">
        <v>112</v>
      </c>
      <c r="B45" s="84" t="s">
        <v>176</v>
      </c>
      <c r="C45" s="86">
        <f t="shared" si="2"/>
        <v>0</v>
      </c>
      <c r="D45" s="86"/>
      <c r="E45" s="86"/>
      <c r="F45" s="86"/>
      <c r="G45" s="86"/>
      <c r="H45" s="86">
        <f t="shared" si="7"/>
        <v>0</v>
      </c>
      <c r="I45" s="86">
        <f t="shared" si="8"/>
        <v>0</v>
      </c>
      <c r="J45" s="86"/>
      <c r="K45" s="86"/>
      <c r="L45" s="86"/>
      <c r="M45" s="86"/>
      <c r="N45" s="86"/>
      <c r="O45" s="86"/>
      <c r="P45" s="86"/>
      <c r="Q45" s="86"/>
      <c r="R45" s="85"/>
      <c r="S45" s="223"/>
      <c r="T45" s="224"/>
      <c r="U45" s="225"/>
      <c r="V45" s="225"/>
    </row>
    <row r="46" s="206" customFormat="1" ht="19.5" hidden="1" spans="1:22">
      <c r="A46" s="83" t="s">
        <v>114</v>
      </c>
      <c r="B46" s="84" t="s">
        <v>179</v>
      </c>
      <c r="C46" s="86">
        <f t="shared" si="2"/>
        <v>0</v>
      </c>
      <c r="D46" s="86"/>
      <c r="E46" s="86"/>
      <c r="F46" s="86"/>
      <c r="G46" s="86"/>
      <c r="H46" s="86">
        <f t="shared" si="7"/>
        <v>0</v>
      </c>
      <c r="I46" s="86">
        <f t="shared" si="8"/>
        <v>0</v>
      </c>
      <c r="J46" s="86"/>
      <c r="K46" s="86"/>
      <c r="L46" s="86"/>
      <c r="M46" s="86"/>
      <c r="N46" s="86"/>
      <c r="O46" s="86"/>
      <c r="P46" s="86"/>
      <c r="Q46" s="86"/>
      <c r="R46" s="85"/>
      <c r="S46" s="223"/>
      <c r="T46" s="224"/>
      <c r="U46" s="225"/>
      <c r="V46" s="225"/>
    </row>
    <row r="47" s="206" customFormat="1" ht="19.5" hidden="1" spans="1:22">
      <c r="A47" s="83" t="s">
        <v>119</v>
      </c>
      <c r="B47" s="84" t="s">
        <v>180</v>
      </c>
      <c r="C47" s="86">
        <f t="shared" si="2"/>
        <v>0</v>
      </c>
      <c r="D47" s="86"/>
      <c r="E47" s="86"/>
      <c r="F47" s="86"/>
      <c r="G47" s="86"/>
      <c r="H47" s="86">
        <f t="shared" si="7"/>
        <v>0</v>
      </c>
      <c r="I47" s="86">
        <f t="shared" si="8"/>
        <v>0</v>
      </c>
      <c r="J47" s="86"/>
      <c r="K47" s="86"/>
      <c r="L47" s="86"/>
      <c r="M47" s="86"/>
      <c r="N47" s="86"/>
      <c r="O47" s="86"/>
      <c r="P47" s="86"/>
      <c r="Q47" s="86"/>
      <c r="R47" s="85"/>
      <c r="S47" s="223"/>
      <c r="T47" s="224"/>
      <c r="U47" s="225"/>
      <c r="V47" s="225"/>
    </row>
    <row r="48" s="206" customFormat="1" ht="19.5" hidden="1" spans="1:22">
      <c r="A48" s="83" t="s">
        <v>121</v>
      </c>
      <c r="B48" s="84" t="s">
        <v>181</v>
      </c>
      <c r="C48" s="86">
        <f t="shared" si="2"/>
        <v>0</v>
      </c>
      <c r="D48" s="86"/>
      <c r="E48" s="86"/>
      <c r="F48" s="86"/>
      <c r="G48" s="86"/>
      <c r="H48" s="86">
        <f t="shared" si="7"/>
        <v>0</v>
      </c>
      <c r="I48" s="86">
        <f t="shared" si="8"/>
        <v>0</v>
      </c>
      <c r="J48" s="86"/>
      <c r="K48" s="86"/>
      <c r="L48" s="86"/>
      <c r="M48" s="86"/>
      <c r="N48" s="86"/>
      <c r="O48" s="86"/>
      <c r="P48" s="86"/>
      <c r="Q48" s="86"/>
      <c r="R48" s="85"/>
      <c r="S48" s="223"/>
      <c r="T48" s="224"/>
      <c r="U48" s="225"/>
      <c r="V48" s="225"/>
    </row>
    <row r="49" s="206" customFormat="1" ht="19.5" hidden="1" spans="1:22">
      <c r="A49" s="83" t="s">
        <v>123</v>
      </c>
      <c r="B49" s="84" t="s">
        <v>182</v>
      </c>
      <c r="C49" s="86">
        <f t="shared" si="2"/>
        <v>0</v>
      </c>
      <c r="D49" s="86"/>
      <c r="E49" s="86"/>
      <c r="F49" s="86"/>
      <c r="G49" s="86"/>
      <c r="H49" s="86">
        <f t="shared" si="7"/>
        <v>0</v>
      </c>
      <c r="I49" s="86">
        <f t="shared" si="8"/>
        <v>0</v>
      </c>
      <c r="J49" s="86"/>
      <c r="K49" s="86"/>
      <c r="L49" s="86"/>
      <c r="M49" s="86"/>
      <c r="N49" s="86"/>
      <c r="O49" s="86"/>
      <c r="P49" s="86"/>
      <c r="Q49" s="86"/>
      <c r="R49" s="85"/>
      <c r="S49" s="223"/>
      <c r="T49" s="224"/>
      <c r="U49" s="225"/>
      <c r="V49" s="225"/>
    </row>
    <row r="50" s="206" customFormat="1" ht="19.5" hidden="1" spans="1:22">
      <c r="A50" s="83" t="s">
        <v>126</v>
      </c>
      <c r="B50" s="84" t="s">
        <v>184</v>
      </c>
      <c r="C50" s="86">
        <f t="shared" si="2"/>
        <v>0</v>
      </c>
      <c r="D50" s="86"/>
      <c r="E50" s="86"/>
      <c r="F50" s="86"/>
      <c r="G50" s="86"/>
      <c r="H50" s="86">
        <f t="shared" ref="H50:H55" si="9">I50+N50+O50+P50</f>
        <v>0</v>
      </c>
      <c r="I50" s="86">
        <f t="shared" si="8"/>
        <v>0</v>
      </c>
      <c r="J50" s="86"/>
      <c r="K50" s="86"/>
      <c r="L50" s="86"/>
      <c r="M50" s="86"/>
      <c r="N50" s="86"/>
      <c r="O50" s="86"/>
      <c r="P50" s="86"/>
      <c r="Q50" s="86"/>
      <c r="R50" s="85"/>
      <c r="S50" s="223"/>
      <c r="T50" s="224"/>
      <c r="U50" s="225"/>
      <c r="V50" s="225"/>
    </row>
    <row r="51" s="206" customFormat="1" ht="19.5" hidden="1" spans="1:22">
      <c r="A51" s="83" t="s">
        <v>128</v>
      </c>
      <c r="B51" s="84" t="s">
        <v>185</v>
      </c>
      <c r="C51" s="86">
        <f t="shared" si="2"/>
        <v>0</v>
      </c>
      <c r="D51" s="86"/>
      <c r="E51" s="86"/>
      <c r="F51" s="86"/>
      <c r="G51" s="86"/>
      <c r="H51" s="86">
        <f t="shared" si="9"/>
        <v>0</v>
      </c>
      <c r="I51" s="86">
        <f t="shared" si="8"/>
        <v>0</v>
      </c>
      <c r="J51" s="86"/>
      <c r="K51" s="86"/>
      <c r="L51" s="86"/>
      <c r="M51" s="86"/>
      <c r="N51" s="86"/>
      <c r="O51" s="86"/>
      <c r="P51" s="86"/>
      <c r="Q51" s="86"/>
      <c r="R51" s="85"/>
      <c r="S51" s="223"/>
      <c r="T51" s="224"/>
      <c r="U51" s="225"/>
      <c r="V51" s="225"/>
    </row>
    <row r="52" s="206" customFormat="1" ht="19.5" hidden="1" spans="1:22">
      <c r="A52" s="83" t="s">
        <v>130</v>
      </c>
      <c r="B52" s="84" t="s">
        <v>186</v>
      </c>
      <c r="C52" s="86">
        <f t="shared" si="2"/>
        <v>0</v>
      </c>
      <c r="D52" s="86"/>
      <c r="E52" s="86"/>
      <c r="F52" s="86"/>
      <c r="G52" s="86"/>
      <c r="H52" s="86">
        <f t="shared" si="9"/>
        <v>0</v>
      </c>
      <c r="I52" s="86">
        <f t="shared" si="8"/>
        <v>0</v>
      </c>
      <c r="J52" s="86"/>
      <c r="K52" s="86"/>
      <c r="L52" s="86"/>
      <c r="M52" s="86"/>
      <c r="N52" s="86"/>
      <c r="O52" s="86"/>
      <c r="P52" s="86"/>
      <c r="Q52" s="86"/>
      <c r="R52" s="85"/>
      <c r="S52" s="223"/>
      <c r="T52" s="224"/>
      <c r="U52" s="225"/>
      <c r="V52" s="225"/>
    </row>
    <row r="53" s="206" customFormat="1" ht="19.5" hidden="1" spans="1:22">
      <c r="A53" s="83" t="s">
        <v>132</v>
      </c>
      <c r="B53" s="84" t="s">
        <v>187</v>
      </c>
      <c r="C53" s="86">
        <f t="shared" si="2"/>
        <v>0</v>
      </c>
      <c r="D53" s="86"/>
      <c r="E53" s="86"/>
      <c r="F53" s="86"/>
      <c r="G53" s="86"/>
      <c r="H53" s="86">
        <f t="shared" si="9"/>
        <v>0</v>
      </c>
      <c r="I53" s="86">
        <f t="shared" si="8"/>
        <v>0</v>
      </c>
      <c r="J53" s="86"/>
      <c r="K53" s="86"/>
      <c r="L53" s="86"/>
      <c r="M53" s="86"/>
      <c r="N53" s="86"/>
      <c r="O53" s="86"/>
      <c r="P53" s="86"/>
      <c r="Q53" s="86"/>
      <c r="R53" s="85"/>
      <c r="S53" s="223"/>
      <c r="T53" s="224"/>
      <c r="U53" s="225"/>
      <c r="V53" s="225"/>
    </row>
    <row r="54" s="206" customFormat="1" ht="19.5" hidden="1" spans="1:22">
      <c r="A54" s="83" t="s">
        <v>134</v>
      </c>
      <c r="B54" s="84" t="s">
        <v>188</v>
      </c>
      <c r="C54" s="86">
        <f t="shared" si="2"/>
        <v>0</v>
      </c>
      <c r="D54" s="86"/>
      <c r="E54" s="86"/>
      <c r="F54" s="86"/>
      <c r="G54" s="86"/>
      <c r="H54" s="86">
        <f t="shared" si="9"/>
        <v>0</v>
      </c>
      <c r="I54" s="86">
        <f t="shared" si="8"/>
        <v>0</v>
      </c>
      <c r="J54" s="86"/>
      <c r="K54" s="86"/>
      <c r="L54" s="86"/>
      <c r="M54" s="86"/>
      <c r="N54" s="86"/>
      <c r="O54" s="86"/>
      <c r="P54" s="86"/>
      <c r="Q54" s="86"/>
      <c r="R54" s="85"/>
      <c r="S54" s="223"/>
      <c r="T54" s="224"/>
      <c r="U54" s="225"/>
      <c r="V54" s="225"/>
    </row>
    <row r="55" s="206" customFormat="1" ht="19.5" hidden="1" spans="1:22">
      <c r="A55" s="83" t="s">
        <v>164</v>
      </c>
      <c r="B55" s="84" t="s">
        <v>189</v>
      </c>
      <c r="C55" s="86">
        <f t="shared" ref="C55:C100" si="10">D55+E55+F55+G55</f>
        <v>0</v>
      </c>
      <c r="D55" s="86"/>
      <c r="E55" s="86"/>
      <c r="F55" s="86"/>
      <c r="G55" s="86"/>
      <c r="H55" s="86">
        <f t="shared" si="9"/>
        <v>0</v>
      </c>
      <c r="I55" s="86">
        <f t="shared" si="8"/>
        <v>0</v>
      </c>
      <c r="J55" s="86"/>
      <c r="K55" s="86"/>
      <c r="L55" s="86"/>
      <c r="M55" s="86"/>
      <c r="N55" s="86"/>
      <c r="O55" s="86"/>
      <c r="P55" s="86"/>
      <c r="Q55" s="86"/>
      <c r="R55" s="85"/>
      <c r="S55" s="223"/>
      <c r="T55" s="224"/>
      <c r="U55" s="225"/>
      <c r="V55" s="225"/>
    </row>
    <row r="56" s="206" customFormat="1" ht="19.5" hidden="1" spans="1:22">
      <c r="A56" s="83"/>
      <c r="B56" s="113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5"/>
      <c r="S56" s="223"/>
      <c r="T56" s="224"/>
      <c r="U56" s="225"/>
      <c r="V56" s="225"/>
    </row>
    <row r="57" s="205" customFormat="1" ht="19.5" hidden="1" spans="1:22">
      <c r="A57" s="79" t="s">
        <v>190</v>
      </c>
      <c r="B57" s="80" t="s">
        <v>191</v>
      </c>
      <c r="C57" s="82">
        <f t="shared" si="10"/>
        <v>0</v>
      </c>
      <c r="D57" s="82">
        <f t="shared" ref="D57:O57" si="11">D58+D59+D60+D61+D62+D63+D64+D65+D66+D67</f>
        <v>0</v>
      </c>
      <c r="E57" s="82">
        <f t="shared" si="11"/>
        <v>0</v>
      </c>
      <c r="F57" s="82">
        <f t="shared" si="11"/>
        <v>0</v>
      </c>
      <c r="G57" s="82">
        <f t="shared" si="11"/>
        <v>0</v>
      </c>
      <c r="H57" s="82">
        <f t="shared" si="11"/>
        <v>0</v>
      </c>
      <c r="I57" s="82">
        <f t="shared" si="11"/>
        <v>0</v>
      </c>
      <c r="J57" s="82">
        <f t="shared" si="11"/>
        <v>0</v>
      </c>
      <c r="K57" s="82">
        <f t="shared" si="11"/>
        <v>0</v>
      </c>
      <c r="L57" s="82">
        <f t="shared" si="11"/>
        <v>0</v>
      </c>
      <c r="M57" s="82">
        <f t="shared" si="11"/>
        <v>0</v>
      </c>
      <c r="N57" s="82">
        <f t="shared" si="11"/>
        <v>0</v>
      </c>
      <c r="O57" s="82">
        <f t="shared" si="11"/>
        <v>0</v>
      </c>
      <c r="P57" s="82"/>
      <c r="Q57" s="82"/>
      <c r="R57" s="81"/>
      <c r="S57" s="223"/>
      <c r="T57" s="224"/>
      <c r="U57" s="225"/>
      <c r="V57" s="225"/>
    </row>
    <row r="58" s="206" customFormat="1" ht="19.5" hidden="1" spans="1:22">
      <c r="A58" s="83" t="s">
        <v>110</v>
      </c>
      <c r="B58" s="84" t="s">
        <v>192</v>
      </c>
      <c r="C58" s="86">
        <f t="shared" si="10"/>
        <v>0</v>
      </c>
      <c r="D58" s="86"/>
      <c r="E58" s="86"/>
      <c r="F58" s="86"/>
      <c r="G58" s="86"/>
      <c r="H58" s="86">
        <f>I58+N58+O58+P58</f>
        <v>0</v>
      </c>
      <c r="I58" s="86">
        <f>J58+K58+L58+M58</f>
        <v>0</v>
      </c>
      <c r="J58" s="86"/>
      <c r="K58" s="86"/>
      <c r="L58" s="86"/>
      <c r="M58" s="86"/>
      <c r="N58" s="86"/>
      <c r="O58" s="86"/>
      <c r="P58" s="86"/>
      <c r="Q58" s="86"/>
      <c r="R58" s="85"/>
      <c r="S58" s="223"/>
      <c r="T58" s="224"/>
      <c r="U58" s="225"/>
      <c r="V58" s="225"/>
    </row>
    <row r="59" s="206" customFormat="1" ht="19.5" hidden="1" spans="1:22">
      <c r="A59" s="83" t="s">
        <v>112</v>
      </c>
      <c r="B59" s="84" t="s">
        <v>193</v>
      </c>
      <c r="C59" s="86">
        <f t="shared" si="10"/>
        <v>0</v>
      </c>
      <c r="D59" s="86"/>
      <c r="E59" s="86"/>
      <c r="F59" s="86"/>
      <c r="G59" s="86"/>
      <c r="H59" s="86">
        <f>I59+N59+O59+P59</f>
        <v>0</v>
      </c>
      <c r="I59" s="86">
        <f>J59+K59+L59+M59</f>
        <v>0</v>
      </c>
      <c r="J59" s="86"/>
      <c r="K59" s="86"/>
      <c r="L59" s="86"/>
      <c r="M59" s="86"/>
      <c r="N59" s="86"/>
      <c r="O59" s="86"/>
      <c r="P59" s="86"/>
      <c r="Q59" s="86"/>
      <c r="R59" s="85"/>
      <c r="S59" s="223"/>
      <c r="T59" s="224"/>
      <c r="U59" s="225"/>
      <c r="V59" s="225"/>
    </row>
    <row r="60" s="206" customFormat="1" ht="19.5" hidden="1" spans="1:22">
      <c r="A60" s="83" t="s">
        <v>114</v>
      </c>
      <c r="B60" s="84" t="s">
        <v>201</v>
      </c>
      <c r="C60" s="86">
        <f t="shared" si="10"/>
        <v>0</v>
      </c>
      <c r="D60" s="86"/>
      <c r="E60" s="86"/>
      <c r="F60" s="86"/>
      <c r="G60" s="86"/>
      <c r="H60" s="86">
        <f t="shared" ref="H60:H67" si="12">I60+N60+O60+P60</f>
        <v>0</v>
      </c>
      <c r="I60" s="86">
        <f t="shared" ref="I60:I67" si="13">J60+K60+L60+M60</f>
        <v>0</v>
      </c>
      <c r="J60" s="86"/>
      <c r="K60" s="86"/>
      <c r="L60" s="86"/>
      <c r="M60" s="86"/>
      <c r="N60" s="86"/>
      <c r="O60" s="86"/>
      <c r="P60" s="86"/>
      <c r="Q60" s="86"/>
      <c r="R60" s="226"/>
      <c r="S60" s="223"/>
      <c r="T60" s="224"/>
      <c r="U60" s="225"/>
      <c r="V60" s="225"/>
    </row>
    <row r="61" s="206" customFormat="1" ht="19.5" hidden="1" spans="1:22">
      <c r="A61" s="83" t="s">
        <v>119</v>
      </c>
      <c r="B61" s="84" t="s">
        <v>202</v>
      </c>
      <c r="C61" s="86">
        <f t="shared" si="10"/>
        <v>0</v>
      </c>
      <c r="D61" s="86"/>
      <c r="E61" s="86"/>
      <c r="F61" s="86"/>
      <c r="G61" s="86"/>
      <c r="H61" s="86">
        <f t="shared" si="12"/>
        <v>0</v>
      </c>
      <c r="I61" s="86">
        <f t="shared" si="13"/>
        <v>0</v>
      </c>
      <c r="J61" s="86"/>
      <c r="K61" s="86"/>
      <c r="L61" s="86"/>
      <c r="M61" s="86"/>
      <c r="N61" s="86"/>
      <c r="O61" s="86"/>
      <c r="P61" s="86"/>
      <c r="Q61" s="86"/>
      <c r="R61" s="85"/>
      <c r="S61" s="223"/>
      <c r="T61" s="224"/>
      <c r="U61" s="225"/>
      <c r="V61" s="225"/>
    </row>
    <row r="62" s="206" customFormat="1" ht="19.5" hidden="1" spans="1:22">
      <c r="A62" s="83" t="s">
        <v>121</v>
      </c>
      <c r="B62" s="84" t="s">
        <v>203</v>
      </c>
      <c r="C62" s="86">
        <f t="shared" si="10"/>
        <v>0</v>
      </c>
      <c r="D62" s="86"/>
      <c r="E62" s="86"/>
      <c r="F62" s="86"/>
      <c r="G62" s="86"/>
      <c r="H62" s="86">
        <f t="shared" si="12"/>
        <v>0</v>
      </c>
      <c r="I62" s="86">
        <f t="shared" si="13"/>
        <v>0</v>
      </c>
      <c r="J62" s="86"/>
      <c r="K62" s="86"/>
      <c r="L62" s="86"/>
      <c r="M62" s="86"/>
      <c r="N62" s="86"/>
      <c r="O62" s="86"/>
      <c r="P62" s="86"/>
      <c r="Q62" s="86"/>
      <c r="R62" s="85"/>
      <c r="S62" s="223"/>
      <c r="T62" s="224"/>
      <c r="U62" s="225"/>
      <c r="V62" s="225"/>
    </row>
    <row r="63" s="206" customFormat="1" ht="19.5" hidden="1" spans="1:22">
      <c r="A63" s="83" t="s">
        <v>123</v>
      </c>
      <c r="B63" s="84" t="s">
        <v>204</v>
      </c>
      <c r="C63" s="86">
        <f t="shared" si="10"/>
        <v>0</v>
      </c>
      <c r="D63" s="86"/>
      <c r="E63" s="86"/>
      <c r="F63" s="86"/>
      <c r="G63" s="86"/>
      <c r="H63" s="86">
        <f t="shared" si="12"/>
        <v>0</v>
      </c>
      <c r="I63" s="86">
        <f t="shared" si="13"/>
        <v>0</v>
      </c>
      <c r="J63" s="86"/>
      <c r="K63" s="86"/>
      <c r="L63" s="86"/>
      <c r="M63" s="86"/>
      <c r="N63" s="86"/>
      <c r="O63" s="86"/>
      <c r="P63" s="86"/>
      <c r="Q63" s="86"/>
      <c r="R63" s="85"/>
      <c r="S63" s="223"/>
      <c r="T63" s="224"/>
      <c r="U63" s="225"/>
      <c r="V63" s="225"/>
    </row>
    <row r="64" s="206" customFormat="1" ht="19.5" hidden="1" spans="1:22">
      <c r="A64" s="83" t="s">
        <v>126</v>
      </c>
      <c r="B64" s="84" t="s">
        <v>205</v>
      </c>
      <c r="C64" s="86">
        <f t="shared" si="10"/>
        <v>0</v>
      </c>
      <c r="D64" s="86"/>
      <c r="E64" s="86"/>
      <c r="F64" s="86"/>
      <c r="G64" s="86"/>
      <c r="H64" s="86">
        <f t="shared" si="12"/>
        <v>0</v>
      </c>
      <c r="I64" s="86">
        <f t="shared" si="13"/>
        <v>0</v>
      </c>
      <c r="J64" s="86"/>
      <c r="K64" s="86"/>
      <c r="L64" s="86"/>
      <c r="M64" s="86"/>
      <c r="N64" s="86"/>
      <c r="O64" s="86"/>
      <c r="P64" s="86"/>
      <c r="Q64" s="86"/>
      <c r="R64" s="85"/>
      <c r="S64" s="223"/>
      <c r="T64" s="224"/>
      <c r="U64" s="225"/>
      <c r="V64" s="225"/>
    </row>
    <row r="65" s="206" customFormat="1" ht="19.5" hidden="1" spans="1:22">
      <c r="A65" s="83" t="s">
        <v>128</v>
      </c>
      <c r="B65" s="84" t="s">
        <v>448</v>
      </c>
      <c r="C65" s="86">
        <f t="shared" si="10"/>
        <v>0</v>
      </c>
      <c r="D65" s="86"/>
      <c r="E65" s="86"/>
      <c r="F65" s="86"/>
      <c r="G65" s="86"/>
      <c r="H65" s="86">
        <f t="shared" si="12"/>
        <v>0</v>
      </c>
      <c r="I65" s="86">
        <f t="shared" si="13"/>
        <v>0</v>
      </c>
      <c r="J65" s="86"/>
      <c r="K65" s="86"/>
      <c r="L65" s="86"/>
      <c r="M65" s="86"/>
      <c r="N65" s="86"/>
      <c r="O65" s="86"/>
      <c r="P65" s="86"/>
      <c r="Q65" s="86"/>
      <c r="R65" s="85"/>
      <c r="S65" s="223"/>
      <c r="T65" s="224"/>
      <c r="U65" s="225"/>
      <c r="V65" s="225"/>
    </row>
    <row r="66" s="206" customFormat="1" ht="19.5" hidden="1" spans="1:22">
      <c r="A66" s="83" t="s">
        <v>130</v>
      </c>
      <c r="B66" s="84" t="s">
        <v>207</v>
      </c>
      <c r="C66" s="86">
        <f t="shared" si="10"/>
        <v>0</v>
      </c>
      <c r="D66" s="86"/>
      <c r="E66" s="86"/>
      <c r="F66" s="86"/>
      <c r="G66" s="86"/>
      <c r="H66" s="86">
        <f t="shared" si="12"/>
        <v>0</v>
      </c>
      <c r="I66" s="86">
        <f t="shared" si="13"/>
        <v>0</v>
      </c>
      <c r="J66" s="86"/>
      <c r="K66" s="86"/>
      <c r="L66" s="86"/>
      <c r="M66" s="86"/>
      <c r="N66" s="86"/>
      <c r="O66" s="86"/>
      <c r="P66" s="86"/>
      <c r="Q66" s="86"/>
      <c r="R66" s="85"/>
      <c r="S66" s="223"/>
      <c r="T66" s="224"/>
      <c r="U66" s="225"/>
      <c r="V66" s="225"/>
    </row>
    <row r="67" s="206" customFormat="1" ht="19.5" hidden="1" spans="1:22">
      <c r="A67" s="83" t="s">
        <v>164</v>
      </c>
      <c r="B67" s="84" t="s">
        <v>208</v>
      </c>
      <c r="C67" s="86">
        <f t="shared" si="10"/>
        <v>0</v>
      </c>
      <c r="D67" s="86"/>
      <c r="E67" s="86"/>
      <c r="F67" s="86"/>
      <c r="G67" s="86"/>
      <c r="H67" s="86">
        <f t="shared" si="12"/>
        <v>0</v>
      </c>
      <c r="I67" s="86">
        <f t="shared" si="13"/>
        <v>0</v>
      </c>
      <c r="J67" s="86"/>
      <c r="K67" s="86"/>
      <c r="L67" s="86"/>
      <c r="M67" s="86"/>
      <c r="N67" s="86"/>
      <c r="O67" s="86"/>
      <c r="P67" s="86"/>
      <c r="Q67" s="86"/>
      <c r="R67" s="85"/>
      <c r="S67" s="223"/>
      <c r="T67" s="224"/>
      <c r="U67" s="225"/>
      <c r="V67" s="225"/>
    </row>
    <row r="68" s="206" customFormat="1" ht="19.5" hidden="1" spans="1:22">
      <c r="A68" s="83"/>
      <c r="B68" s="113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5"/>
      <c r="S68" s="223"/>
      <c r="T68" s="224"/>
      <c r="U68" s="225"/>
      <c r="V68" s="225"/>
    </row>
    <row r="69" s="205" customFormat="1" ht="19.5" hidden="1" spans="1:22">
      <c r="A69" s="79" t="s">
        <v>209</v>
      </c>
      <c r="B69" s="80" t="s">
        <v>210</v>
      </c>
      <c r="C69" s="82">
        <f t="shared" ref="C69:O69" si="14">C70+C71+C72+C73+C74+C75+C76+C77+C78+C79</f>
        <v>0</v>
      </c>
      <c r="D69" s="82">
        <f t="shared" si="14"/>
        <v>0</v>
      </c>
      <c r="E69" s="82">
        <f t="shared" si="14"/>
        <v>0</v>
      </c>
      <c r="F69" s="82">
        <f t="shared" si="14"/>
        <v>0</v>
      </c>
      <c r="G69" s="82">
        <f t="shared" si="14"/>
        <v>0</v>
      </c>
      <c r="H69" s="82">
        <f t="shared" si="14"/>
        <v>0</v>
      </c>
      <c r="I69" s="82">
        <f t="shared" si="14"/>
        <v>0</v>
      </c>
      <c r="J69" s="82">
        <f t="shared" si="14"/>
        <v>0</v>
      </c>
      <c r="K69" s="82">
        <f t="shared" si="14"/>
        <v>0</v>
      </c>
      <c r="L69" s="82">
        <f t="shared" si="14"/>
        <v>0</v>
      </c>
      <c r="M69" s="82">
        <f t="shared" si="14"/>
        <v>0</v>
      </c>
      <c r="N69" s="82">
        <f t="shared" si="14"/>
        <v>0</v>
      </c>
      <c r="O69" s="82">
        <f t="shared" si="14"/>
        <v>0</v>
      </c>
      <c r="P69" s="82"/>
      <c r="Q69" s="82"/>
      <c r="R69" s="81"/>
      <c r="S69" s="223"/>
      <c r="T69" s="224"/>
      <c r="U69" s="225"/>
      <c r="V69" s="225"/>
    </row>
    <row r="70" s="207" customFormat="1" ht="19.5" hidden="1" spans="1:22">
      <c r="A70" s="83" t="s">
        <v>110</v>
      </c>
      <c r="B70" s="84" t="s">
        <v>211</v>
      </c>
      <c r="C70" s="86">
        <f t="shared" si="10"/>
        <v>0</v>
      </c>
      <c r="D70" s="227"/>
      <c r="E70" s="227"/>
      <c r="F70" s="227"/>
      <c r="G70" s="227"/>
      <c r="H70" s="86">
        <f t="shared" ref="H70:H79" si="15">I70+N70+O70+P70</f>
        <v>0</v>
      </c>
      <c r="I70" s="86">
        <f>J70+K70+L70+M70</f>
        <v>0</v>
      </c>
      <c r="J70" s="227"/>
      <c r="K70" s="227"/>
      <c r="L70" s="227"/>
      <c r="M70" s="227"/>
      <c r="N70" s="227"/>
      <c r="O70" s="227"/>
      <c r="P70" s="227"/>
      <c r="Q70" s="227"/>
      <c r="R70" s="231"/>
      <c r="S70" s="232"/>
      <c r="T70" s="233"/>
      <c r="U70" s="234"/>
      <c r="V70" s="234"/>
    </row>
    <row r="71" s="206" customFormat="1" ht="19.5" hidden="1" spans="1:22">
      <c r="A71" s="83" t="s">
        <v>112</v>
      </c>
      <c r="B71" s="84" t="s">
        <v>212</v>
      </c>
      <c r="C71" s="86">
        <f t="shared" si="10"/>
        <v>0</v>
      </c>
      <c r="D71" s="86"/>
      <c r="E71" s="86"/>
      <c r="F71" s="86"/>
      <c r="G71" s="86"/>
      <c r="H71" s="86">
        <f t="shared" si="15"/>
        <v>0</v>
      </c>
      <c r="I71" s="86">
        <f t="shared" ref="I71:I79" si="16">J71+K71+L71+M71</f>
        <v>0</v>
      </c>
      <c r="J71" s="86"/>
      <c r="K71" s="86"/>
      <c r="L71" s="86"/>
      <c r="M71" s="86"/>
      <c r="N71" s="86"/>
      <c r="O71" s="86"/>
      <c r="P71" s="86"/>
      <c r="Q71" s="86"/>
      <c r="R71" s="85"/>
      <c r="S71" s="223"/>
      <c r="T71" s="224"/>
      <c r="U71" s="225"/>
      <c r="V71" s="225"/>
    </row>
    <row r="72" s="206" customFormat="1" ht="19.5" hidden="1" spans="1:22">
      <c r="A72" s="83" t="s">
        <v>114</v>
      </c>
      <c r="B72" s="84" t="s">
        <v>213</v>
      </c>
      <c r="C72" s="86">
        <f t="shared" si="10"/>
        <v>0</v>
      </c>
      <c r="D72" s="86"/>
      <c r="E72" s="86"/>
      <c r="F72" s="86"/>
      <c r="G72" s="86"/>
      <c r="H72" s="86">
        <f t="shared" si="15"/>
        <v>0</v>
      </c>
      <c r="I72" s="86">
        <f t="shared" si="16"/>
        <v>0</v>
      </c>
      <c r="J72" s="86"/>
      <c r="K72" s="86"/>
      <c r="L72" s="86"/>
      <c r="M72" s="86"/>
      <c r="N72" s="86"/>
      <c r="O72" s="86"/>
      <c r="P72" s="86"/>
      <c r="Q72" s="86"/>
      <c r="R72" s="85"/>
      <c r="S72" s="223"/>
      <c r="T72" s="224"/>
      <c r="U72" s="225"/>
      <c r="V72" s="225"/>
    </row>
    <row r="73" s="206" customFormat="1" ht="19.5" hidden="1" spans="1:22">
      <c r="A73" s="83" t="s">
        <v>119</v>
      </c>
      <c r="B73" s="84" t="s">
        <v>214</v>
      </c>
      <c r="C73" s="86">
        <f t="shared" si="10"/>
        <v>0</v>
      </c>
      <c r="D73" s="86"/>
      <c r="E73" s="86"/>
      <c r="F73" s="86"/>
      <c r="G73" s="86"/>
      <c r="H73" s="86">
        <f t="shared" si="15"/>
        <v>0</v>
      </c>
      <c r="I73" s="86">
        <f t="shared" si="16"/>
        <v>0</v>
      </c>
      <c r="J73" s="86"/>
      <c r="K73" s="86"/>
      <c r="L73" s="86"/>
      <c r="M73" s="86"/>
      <c r="N73" s="86"/>
      <c r="O73" s="86"/>
      <c r="P73" s="86"/>
      <c r="Q73" s="86"/>
      <c r="R73" s="85"/>
      <c r="S73" s="223"/>
      <c r="T73" s="224"/>
      <c r="U73" s="225"/>
      <c r="V73" s="225"/>
    </row>
    <row r="74" s="206" customFormat="1" ht="19.5" hidden="1" spans="1:22">
      <c r="A74" s="83" t="s">
        <v>121</v>
      </c>
      <c r="B74" s="84" t="s">
        <v>215</v>
      </c>
      <c r="C74" s="86">
        <f t="shared" si="10"/>
        <v>0</v>
      </c>
      <c r="D74" s="86"/>
      <c r="E74" s="86"/>
      <c r="F74" s="86"/>
      <c r="G74" s="86"/>
      <c r="H74" s="86">
        <f t="shared" si="15"/>
        <v>0</v>
      </c>
      <c r="I74" s="86">
        <f t="shared" si="16"/>
        <v>0</v>
      </c>
      <c r="J74" s="86"/>
      <c r="K74" s="86"/>
      <c r="L74" s="86"/>
      <c r="M74" s="86"/>
      <c r="N74" s="86"/>
      <c r="O74" s="86"/>
      <c r="P74" s="86"/>
      <c r="Q74" s="86"/>
      <c r="R74" s="85"/>
      <c r="S74" s="223"/>
      <c r="T74" s="224"/>
      <c r="U74" s="225"/>
      <c r="V74" s="225"/>
    </row>
    <row r="75" s="206" customFormat="1" ht="19.5" hidden="1" spans="1:22">
      <c r="A75" s="83" t="s">
        <v>123</v>
      </c>
      <c r="B75" s="84" t="s">
        <v>216</v>
      </c>
      <c r="C75" s="86">
        <f t="shared" si="10"/>
        <v>0</v>
      </c>
      <c r="D75" s="86"/>
      <c r="E75" s="86"/>
      <c r="F75" s="86"/>
      <c r="G75" s="86"/>
      <c r="H75" s="86">
        <f t="shared" si="15"/>
        <v>0</v>
      </c>
      <c r="I75" s="86">
        <f t="shared" si="16"/>
        <v>0</v>
      </c>
      <c r="J75" s="86"/>
      <c r="K75" s="86"/>
      <c r="L75" s="86"/>
      <c r="M75" s="86"/>
      <c r="N75" s="86"/>
      <c r="O75" s="86"/>
      <c r="P75" s="86"/>
      <c r="Q75" s="86"/>
      <c r="R75" s="85"/>
      <c r="S75" s="223"/>
      <c r="T75" s="224"/>
      <c r="U75" s="225"/>
      <c r="V75" s="225"/>
    </row>
    <row r="76" s="206" customFormat="1" ht="19.5" hidden="1" spans="1:22">
      <c r="A76" s="83" t="s">
        <v>126</v>
      </c>
      <c r="B76" s="84" t="s">
        <v>217</v>
      </c>
      <c r="C76" s="86">
        <f t="shared" si="10"/>
        <v>0</v>
      </c>
      <c r="D76" s="86"/>
      <c r="E76" s="86"/>
      <c r="F76" s="86"/>
      <c r="G76" s="86"/>
      <c r="H76" s="86">
        <f t="shared" si="15"/>
        <v>0</v>
      </c>
      <c r="I76" s="86">
        <f t="shared" si="16"/>
        <v>0</v>
      </c>
      <c r="J76" s="86"/>
      <c r="K76" s="86"/>
      <c r="L76" s="86"/>
      <c r="M76" s="86"/>
      <c r="N76" s="86"/>
      <c r="O76" s="86"/>
      <c r="P76" s="86"/>
      <c r="Q76" s="86"/>
      <c r="R76" s="85"/>
      <c r="S76" s="223"/>
      <c r="T76" s="224"/>
      <c r="U76" s="225"/>
      <c r="V76" s="225"/>
    </row>
    <row r="77" s="206" customFormat="1" ht="19.5" hidden="1" spans="1:22">
      <c r="A77" s="83" t="s">
        <v>128</v>
      </c>
      <c r="B77" s="84" t="s">
        <v>218</v>
      </c>
      <c r="C77" s="86">
        <f t="shared" si="10"/>
        <v>0</v>
      </c>
      <c r="D77" s="86"/>
      <c r="E77" s="86"/>
      <c r="F77" s="86"/>
      <c r="G77" s="86"/>
      <c r="H77" s="86">
        <f t="shared" si="15"/>
        <v>0</v>
      </c>
      <c r="I77" s="86">
        <f t="shared" si="16"/>
        <v>0</v>
      </c>
      <c r="J77" s="86"/>
      <c r="K77" s="86"/>
      <c r="L77" s="86"/>
      <c r="M77" s="86"/>
      <c r="N77" s="86"/>
      <c r="O77" s="86"/>
      <c r="P77" s="86"/>
      <c r="Q77" s="86"/>
      <c r="R77" s="85"/>
      <c r="S77" s="223"/>
      <c r="T77" s="224"/>
      <c r="U77" s="225"/>
      <c r="V77" s="225"/>
    </row>
    <row r="78" s="206" customFormat="1" ht="19.5" hidden="1" spans="1:22">
      <c r="A78" s="83" t="s">
        <v>130</v>
      </c>
      <c r="B78" s="84" t="s">
        <v>219</v>
      </c>
      <c r="C78" s="86">
        <f t="shared" si="10"/>
        <v>0</v>
      </c>
      <c r="D78" s="86"/>
      <c r="E78" s="86"/>
      <c r="F78" s="86"/>
      <c r="G78" s="86"/>
      <c r="H78" s="86">
        <f t="shared" si="15"/>
        <v>0</v>
      </c>
      <c r="I78" s="86">
        <f t="shared" si="16"/>
        <v>0</v>
      </c>
      <c r="J78" s="86"/>
      <c r="K78" s="86"/>
      <c r="L78" s="86"/>
      <c r="M78" s="86"/>
      <c r="N78" s="86"/>
      <c r="O78" s="86"/>
      <c r="P78" s="86"/>
      <c r="Q78" s="86"/>
      <c r="R78" s="85"/>
      <c r="S78" s="223"/>
      <c r="T78" s="224"/>
      <c r="U78" s="225"/>
      <c r="V78" s="225"/>
    </row>
    <row r="79" s="206" customFormat="1" ht="19.5" hidden="1" spans="1:22">
      <c r="A79" s="83" t="s">
        <v>164</v>
      </c>
      <c r="B79" s="84" t="s">
        <v>220</v>
      </c>
      <c r="C79" s="86">
        <f t="shared" si="10"/>
        <v>0</v>
      </c>
      <c r="D79" s="86"/>
      <c r="E79" s="86"/>
      <c r="F79" s="86"/>
      <c r="G79" s="86"/>
      <c r="H79" s="86">
        <f t="shared" si="15"/>
        <v>0</v>
      </c>
      <c r="I79" s="86">
        <f t="shared" si="16"/>
        <v>0</v>
      </c>
      <c r="J79" s="86"/>
      <c r="K79" s="86"/>
      <c r="L79" s="86"/>
      <c r="M79" s="86"/>
      <c r="N79" s="86"/>
      <c r="O79" s="86"/>
      <c r="P79" s="86"/>
      <c r="Q79" s="86"/>
      <c r="R79" s="85"/>
      <c r="S79" s="223"/>
      <c r="T79" s="224"/>
      <c r="U79" s="225"/>
      <c r="V79" s="225"/>
    </row>
    <row r="80" s="206" customFormat="1" ht="19.5" hidden="1" spans="1:22">
      <c r="A80" s="83"/>
      <c r="B80" s="84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5"/>
      <c r="S80" s="223"/>
      <c r="T80" s="224"/>
      <c r="U80" s="225"/>
      <c r="V80" s="225"/>
    </row>
    <row r="81" s="205" customFormat="1" ht="19.5" hidden="1" spans="1:22">
      <c r="A81" s="79" t="s">
        <v>221</v>
      </c>
      <c r="B81" s="80" t="s">
        <v>222</v>
      </c>
      <c r="C81" s="82">
        <f>C82+C83+C84+C85+C87+C86</f>
        <v>0</v>
      </c>
      <c r="D81" s="82">
        <f t="shared" ref="D81:P81" si="17">D82+D83+D84+D85+D87+D86</f>
        <v>0</v>
      </c>
      <c r="E81" s="82">
        <f t="shared" si="17"/>
        <v>0</v>
      </c>
      <c r="F81" s="82">
        <f t="shared" si="17"/>
        <v>0</v>
      </c>
      <c r="G81" s="82">
        <f t="shared" si="17"/>
        <v>0</v>
      </c>
      <c r="H81" s="82">
        <f t="shared" si="17"/>
        <v>0</v>
      </c>
      <c r="I81" s="82">
        <f t="shared" si="17"/>
        <v>0</v>
      </c>
      <c r="J81" s="82">
        <f t="shared" si="17"/>
        <v>0</v>
      </c>
      <c r="K81" s="82">
        <f t="shared" si="17"/>
        <v>0</v>
      </c>
      <c r="L81" s="82">
        <f t="shared" si="17"/>
        <v>0</v>
      </c>
      <c r="M81" s="82">
        <f t="shared" si="17"/>
        <v>0</v>
      </c>
      <c r="N81" s="82">
        <f t="shared" si="17"/>
        <v>0</v>
      </c>
      <c r="O81" s="82">
        <f t="shared" si="17"/>
        <v>0</v>
      </c>
      <c r="P81" s="82">
        <f t="shared" si="17"/>
        <v>0</v>
      </c>
      <c r="Q81" s="82"/>
      <c r="R81" s="81"/>
      <c r="S81" s="223"/>
      <c r="T81" s="224"/>
      <c r="U81" s="225"/>
      <c r="V81" s="225"/>
    </row>
    <row r="82" s="206" customFormat="1" ht="19.5" hidden="1" spans="1:22">
      <c r="A82" s="83" t="s">
        <v>110</v>
      </c>
      <c r="B82" s="84" t="s">
        <v>223</v>
      </c>
      <c r="C82" s="86">
        <f t="shared" si="10"/>
        <v>0</v>
      </c>
      <c r="D82" s="86"/>
      <c r="E82" s="86"/>
      <c r="F82" s="86"/>
      <c r="G82" s="86"/>
      <c r="H82" s="86">
        <f t="shared" ref="H82:H87" si="18">I82+N82+O82+P82</f>
        <v>0</v>
      </c>
      <c r="I82" s="86">
        <f t="shared" ref="I82:I87" si="19">J82+K82+L82+M82</f>
        <v>0</v>
      </c>
      <c r="J82" s="86"/>
      <c r="K82" s="86"/>
      <c r="L82" s="86"/>
      <c r="M82" s="86"/>
      <c r="N82" s="86"/>
      <c r="O82" s="86"/>
      <c r="P82" s="86"/>
      <c r="Q82" s="86"/>
      <c r="R82" s="195"/>
      <c r="S82" s="223"/>
      <c r="T82" s="224"/>
      <c r="U82" s="225"/>
      <c r="V82" s="225"/>
    </row>
    <row r="83" s="206" customFormat="1" ht="19.5" hidden="1" spans="1:22">
      <c r="A83" s="83" t="s">
        <v>112</v>
      </c>
      <c r="B83" s="84" t="s">
        <v>226</v>
      </c>
      <c r="C83" s="86">
        <f t="shared" si="10"/>
        <v>0</v>
      </c>
      <c r="D83" s="86"/>
      <c r="E83" s="86"/>
      <c r="F83" s="86"/>
      <c r="G83" s="86"/>
      <c r="H83" s="86">
        <f t="shared" si="18"/>
        <v>0</v>
      </c>
      <c r="I83" s="86">
        <f t="shared" si="19"/>
        <v>0</v>
      </c>
      <c r="J83" s="86"/>
      <c r="K83" s="86"/>
      <c r="L83" s="86"/>
      <c r="M83" s="86"/>
      <c r="N83" s="86"/>
      <c r="O83" s="86"/>
      <c r="P83" s="86"/>
      <c r="Q83" s="86"/>
      <c r="R83" s="85"/>
      <c r="S83" s="223"/>
      <c r="T83" s="224"/>
      <c r="U83" s="225"/>
      <c r="V83" s="225"/>
    </row>
    <row r="84" s="206" customFormat="1" ht="19.5" hidden="1" spans="1:22">
      <c r="A84" s="83" t="s">
        <v>114</v>
      </c>
      <c r="B84" s="84" t="s">
        <v>227</v>
      </c>
      <c r="C84" s="86">
        <f t="shared" si="10"/>
        <v>0</v>
      </c>
      <c r="D84" s="86"/>
      <c r="E84" s="86"/>
      <c r="F84" s="86"/>
      <c r="G84" s="86"/>
      <c r="H84" s="86">
        <f t="shared" si="18"/>
        <v>0</v>
      </c>
      <c r="I84" s="86">
        <f t="shared" si="19"/>
        <v>0</v>
      </c>
      <c r="J84" s="86"/>
      <c r="K84" s="86"/>
      <c r="L84" s="86"/>
      <c r="M84" s="86"/>
      <c r="N84" s="86"/>
      <c r="O84" s="86"/>
      <c r="P84" s="86"/>
      <c r="Q84" s="86"/>
      <c r="R84" s="85"/>
      <c r="S84" s="223"/>
      <c r="T84" s="224"/>
      <c r="U84" s="225"/>
      <c r="V84" s="225"/>
    </row>
    <row r="85" s="206" customFormat="1" ht="19.5" hidden="1" spans="1:22">
      <c r="A85" s="83" t="s">
        <v>119</v>
      </c>
      <c r="B85" s="84" t="s">
        <v>228</v>
      </c>
      <c r="C85" s="86">
        <f t="shared" si="10"/>
        <v>0</v>
      </c>
      <c r="D85" s="86"/>
      <c r="E85" s="86"/>
      <c r="F85" s="86"/>
      <c r="G85" s="86"/>
      <c r="H85" s="86">
        <f t="shared" si="18"/>
        <v>0</v>
      </c>
      <c r="I85" s="86">
        <f t="shared" si="19"/>
        <v>0</v>
      </c>
      <c r="J85" s="86"/>
      <c r="K85" s="86"/>
      <c r="L85" s="86"/>
      <c r="M85" s="86"/>
      <c r="N85" s="86"/>
      <c r="O85" s="86"/>
      <c r="P85" s="86"/>
      <c r="Q85" s="86"/>
      <c r="R85" s="85"/>
      <c r="S85" s="223"/>
      <c r="T85" s="224"/>
      <c r="U85" s="225"/>
      <c r="V85" s="225"/>
    </row>
    <row r="86" s="206" customFormat="1" ht="19.5" hidden="1" spans="1:22">
      <c r="A86" s="110" t="s">
        <v>128</v>
      </c>
      <c r="B86" s="84" t="s">
        <v>229</v>
      </c>
      <c r="C86" s="86">
        <f t="shared" si="10"/>
        <v>0</v>
      </c>
      <c r="D86" s="86"/>
      <c r="E86" s="86"/>
      <c r="F86" s="86"/>
      <c r="G86" s="86"/>
      <c r="H86" s="86">
        <f t="shared" si="18"/>
        <v>0</v>
      </c>
      <c r="I86" s="86">
        <f t="shared" si="19"/>
        <v>0</v>
      </c>
      <c r="J86" s="86"/>
      <c r="K86" s="86"/>
      <c r="L86" s="86"/>
      <c r="M86" s="86"/>
      <c r="N86" s="86"/>
      <c r="O86" s="86"/>
      <c r="P86" s="86"/>
      <c r="Q86" s="86"/>
      <c r="R86" s="85"/>
      <c r="S86" s="223"/>
      <c r="T86" s="224"/>
      <c r="U86" s="225"/>
      <c r="V86" s="225"/>
    </row>
    <row r="87" s="206" customFormat="1" ht="19.5" hidden="1" spans="1:22">
      <c r="A87" s="83" t="s">
        <v>164</v>
      </c>
      <c r="B87" s="84" t="s">
        <v>230</v>
      </c>
      <c r="C87" s="86">
        <f t="shared" si="10"/>
        <v>0</v>
      </c>
      <c r="D87" s="86"/>
      <c r="E87" s="86"/>
      <c r="F87" s="86"/>
      <c r="G87" s="86"/>
      <c r="H87" s="86">
        <f t="shared" si="18"/>
        <v>0</v>
      </c>
      <c r="I87" s="86">
        <f t="shared" si="19"/>
        <v>0</v>
      </c>
      <c r="J87" s="86"/>
      <c r="K87" s="86"/>
      <c r="L87" s="86"/>
      <c r="M87" s="86"/>
      <c r="N87" s="86"/>
      <c r="O87" s="86"/>
      <c r="P87" s="86"/>
      <c r="Q87" s="86"/>
      <c r="R87" s="85"/>
      <c r="S87" s="223"/>
      <c r="T87" s="224"/>
      <c r="U87" s="225"/>
      <c r="V87" s="225"/>
    </row>
    <row r="88" s="206" customFormat="1" ht="19.5" hidden="1" spans="1:22">
      <c r="A88" s="83"/>
      <c r="B88" s="84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5"/>
      <c r="S88" s="223"/>
      <c r="T88" s="224"/>
      <c r="U88" s="225"/>
      <c r="V88" s="225"/>
    </row>
    <row r="89" s="205" customFormat="1" ht="19.5" spans="1:22">
      <c r="A89" s="79" t="s">
        <v>231</v>
      </c>
      <c r="B89" s="80" t="s">
        <v>449</v>
      </c>
      <c r="C89" s="82">
        <f>C90+C91+C92+C93+C94+C95+C96+C97+C98+C99+C100+C101+C102+C103+C104+C105+C106+C107+C108+C109+C110</f>
        <v>72</v>
      </c>
      <c r="D89" s="82">
        <f t="shared" ref="D89:P89" si="20">D90+D91+D92+D93+D94+D95+D96+D97+D98+D99+D100+D101+D102+D103+D104+D105+D106+D107+D108+D109+D110</f>
        <v>0</v>
      </c>
      <c r="E89" s="82">
        <f t="shared" si="20"/>
        <v>0</v>
      </c>
      <c r="F89" s="82">
        <f t="shared" si="20"/>
        <v>0</v>
      </c>
      <c r="G89" s="82">
        <f t="shared" si="20"/>
        <v>72</v>
      </c>
      <c r="H89" s="82">
        <f t="shared" si="20"/>
        <v>275160</v>
      </c>
      <c r="I89" s="82">
        <f t="shared" si="20"/>
        <v>0</v>
      </c>
      <c r="J89" s="82">
        <f t="shared" si="20"/>
        <v>0</v>
      </c>
      <c r="K89" s="82">
        <f t="shared" si="20"/>
        <v>0</v>
      </c>
      <c r="L89" s="82">
        <f t="shared" si="20"/>
        <v>0</v>
      </c>
      <c r="M89" s="82">
        <f t="shared" si="20"/>
        <v>0</v>
      </c>
      <c r="N89" s="82">
        <f t="shared" si="20"/>
        <v>0</v>
      </c>
      <c r="O89" s="82">
        <f t="shared" si="20"/>
        <v>275160</v>
      </c>
      <c r="P89" s="82">
        <f t="shared" si="20"/>
        <v>0</v>
      </c>
      <c r="Q89" s="82"/>
      <c r="R89" s="81"/>
      <c r="S89" s="223"/>
      <c r="T89" s="224"/>
      <c r="U89" s="225"/>
      <c r="V89" s="225"/>
    </row>
    <row r="90" s="208" customFormat="1" ht="19.5" hidden="1" spans="1:22">
      <c r="A90" s="83" t="s">
        <v>110</v>
      </c>
      <c r="B90" s="84" t="s">
        <v>233</v>
      </c>
      <c r="C90" s="86">
        <f t="shared" si="10"/>
        <v>0</v>
      </c>
      <c r="D90" s="86"/>
      <c r="E90" s="86"/>
      <c r="F90" s="86"/>
      <c r="G90" s="86"/>
      <c r="H90" s="86">
        <f t="shared" ref="H90:H99" si="21">I90+N90+O90+P90</f>
        <v>0</v>
      </c>
      <c r="I90" s="86">
        <f t="shared" ref="I90:I110" si="22">J90+K90+L90+M90</f>
        <v>0</v>
      </c>
      <c r="J90" s="86"/>
      <c r="K90" s="86"/>
      <c r="L90" s="86"/>
      <c r="M90" s="86"/>
      <c r="N90" s="86"/>
      <c r="O90" s="86"/>
      <c r="P90" s="86"/>
      <c r="Q90" s="86"/>
      <c r="R90" s="85"/>
      <c r="S90" s="223"/>
      <c r="T90" s="209"/>
      <c r="U90" s="235"/>
      <c r="V90" s="235"/>
    </row>
    <row r="91" s="208" customFormat="1" ht="19.5" hidden="1" spans="1:22">
      <c r="A91" s="83" t="s">
        <v>112</v>
      </c>
      <c r="B91" s="84" t="s">
        <v>234</v>
      </c>
      <c r="C91" s="86">
        <f t="shared" si="10"/>
        <v>0</v>
      </c>
      <c r="D91" s="86"/>
      <c r="E91" s="86"/>
      <c r="F91" s="86"/>
      <c r="G91" s="86"/>
      <c r="H91" s="86">
        <f t="shared" si="21"/>
        <v>0</v>
      </c>
      <c r="I91" s="86">
        <f t="shared" si="22"/>
        <v>0</v>
      </c>
      <c r="J91" s="86"/>
      <c r="K91" s="86"/>
      <c r="L91" s="86"/>
      <c r="M91" s="86"/>
      <c r="N91" s="86"/>
      <c r="O91" s="86"/>
      <c r="P91" s="86"/>
      <c r="Q91" s="86"/>
      <c r="R91" s="85"/>
      <c r="S91" s="223"/>
      <c r="T91" s="209"/>
      <c r="U91" s="235"/>
      <c r="V91" s="235"/>
    </row>
    <row r="92" s="208" customFormat="1" ht="19.5" hidden="1" spans="1:22">
      <c r="A92" s="83" t="s">
        <v>119</v>
      </c>
      <c r="B92" s="84" t="s">
        <v>235</v>
      </c>
      <c r="C92" s="86">
        <f t="shared" si="10"/>
        <v>0</v>
      </c>
      <c r="D92" s="86"/>
      <c r="E92" s="86"/>
      <c r="F92" s="86"/>
      <c r="G92" s="86"/>
      <c r="H92" s="86">
        <f t="shared" si="21"/>
        <v>0</v>
      </c>
      <c r="I92" s="86">
        <f t="shared" si="22"/>
        <v>0</v>
      </c>
      <c r="J92" s="86"/>
      <c r="K92" s="86"/>
      <c r="L92" s="86"/>
      <c r="M92" s="86"/>
      <c r="N92" s="86"/>
      <c r="O92" s="86"/>
      <c r="P92" s="86"/>
      <c r="Q92" s="86"/>
      <c r="R92" s="85"/>
      <c r="S92" s="223"/>
      <c r="T92" s="209"/>
      <c r="U92" s="235"/>
      <c r="V92" s="235"/>
    </row>
    <row r="93" s="208" customFormat="1" ht="19.5" hidden="1" spans="1:22">
      <c r="A93" s="83" t="s">
        <v>121</v>
      </c>
      <c r="B93" s="84" t="s">
        <v>236</v>
      </c>
      <c r="C93" s="86">
        <f t="shared" si="10"/>
        <v>0</v>
      </c>
      <c r="D93" s="86"/>
      <c r="E93" s="86"/>
      <c r="F93" s="86"/>
      <c r="G93" s="86"/>
      <c r="H93" s="86">
        <f t="shared" si="21"/>
        <v>0</v>
      </c>
      <c r="I93" s="86">
        <f t="shared" si="22"/>
        <v>0</v>
      </c>
      <c r="J93" s="86"/>
      <c r="K93" s="86"/>
      <c r="L93" s="86"/>
      <c r="M93" s="86"/>
      <c r="N93" s="86"/>
      <c r="O93" s="86"/>
      <c r="P93" s="86"/>
      <c r="Q93" s="86"/>
      <c r="R93" s="85"/>
      <c r="S93" s="223"/>
      <c r="T93" s="209"/>
      <c r="U93" s="235"/>
      <c r="V93" s="235"/>
    </row>
    <row r="94" s="208" customFormat="1" ht="19.5" hidden="1" spans="1:22">
      <c r="A94" s="83" t="s">
        <v>123</v>
      </c>
      <c r="B94" s="84" t="s">
        <v>262</v>
      </c>
      <c r="C94" s="86">
        <f t="shared" si="10"/>
        <v>0</v>
      </c>
      <c r="D94" s="86"/>
      <c r="E94" s="86"/>
      <c r="F94" s="86"/>
      <c r="G94" s="86"/>
      <c r="H94" s="86">
        <f t="shared" si="21"/>
        <v>0</v>
      </c>
      <c r="I94" s="86">
        <f t="shared" si="22"/>
        <v>0</v>
      </c>
      <c r="J94" s="86"/>
      <c r="K94" s="86"/>
      <c r="L94" s="86"/>
      <c r="M94" s="86"/>
      <c r="N94" s="86"/>
      <c r="O94" s="86"/>
      <c r="P94" s="86"/>
      <c r="Q94" s="86"/>
      <c r="R94" s="85"/>
      <c r="S94" s="223"/>
      <c r="T94" s="209"/>
      <c r="U94" s="235"/>
      <c r="V94" s="235"/>
    </row>
    <row r="95" s="208" customFormat="1" ht="19.5" hidden="1" spans="1:22">
      <c r="A95" s="83" t="s">
        <v>126</v>
      </c>
      <c r="B95" s="84" t="s">
        <v>263</v>
      </c>
      <c r="C95" s="86">
        <f t="shared" si="10"/>
        <v>0</v>
      </c>
      <c r="D95" s="86"/>
      <c r="E95" s="86"/>
      <c r="F95" s="86"/>
      <c r="G95" s="86"/>
      <c r="H95" s="86">
        <f t="shared" si="21"/>
        <v>0</v>
      </c>
      <c r="I95" s="86">
        <f t="shared" si="22"/>
        <v>0</v>
      </c>
      <c r="J95" s="86"/>
      <c r="K95" s="86"/>
      <c r="L95" s="86"/>
      <c r="M95" s="86"/>
      <c r="N95" s="86"/>
      <c r="O95" s="86"/>
      <c r="P95" s="86"/>
      <c r="Q95" s="86"/>
      <c r="R95" s="85"/>
      <c r="S95" s="223"/>
      <c r="T95" s="209"/>
      <c r="U95" s="235"/>
      <c r="V95" s="235"/>
    </row>
    <row r="96" s="208" customFormat="1" ht="19.5" hidden="1" spans="1:22">
      <c r="A96" s="83" t="s">
        <v>128</v>
      </c>
      <c r="B96" s="84" t="s">
        <v>264</v>
      </c>
      <c r="C96" s="86">
        <f t="shared" si="10"/>
        <v>0</v>
      </c>
      <c r="D96" s="86"/>
      <c r="E96" s="86"/>
      <c r="F96" s="86"/>
      <c r="G96" s="86"/>
      <c r="H96" s="86">
        <f t="shared" si="21"/>
        <v>0</v>
      </c>
      <c r="I96" s="86">
        <f t="shared" si="22"/>
        <v>0</v>
      </c>
      <c r="J96" s="86"/>
      <c r="K96" s="86"/>
      <c r="L96" s="86"/>
      <c r="M96" s="86"/>
      <c r="N96" s="86"/>
      <c r="O96" s="86"/>
      <c r="P96" s="86"/>
      <c r="Q96" s="86"/>
      <c r="R96" s="85"/>
      <c r="S96" s="223"/>
      <c r="T96" s="209"/>
      <c r="U96" s="235"/>
      <c r="V96" s="235"/>
    </row>
    <row r="97" s="208" customFormat="1" ht="19.5" hidden="1" spans="1:22">
      <c r="A97" s="83" t="s">
        <v>130</v>
      </c>
      <c r="B97" s="84" t="s">
        <v>267</v>
      </c>
      <c r="C97" s="86">
        <f t="shared" si="10"/>
        <v>0</v>
      </c>
      <c r="D97" s="86"/>
      <c r="E97" s="86"/>
      <c r="F97" s="86"/>
      <c r="G97" s="86"/>
      <c r="H97" s="86">
        <f t="shared" si="21"/>
        <v>0</v>
      </c>
      <c r="I97" s="86">
        <f t="shared" si="22"/>
        <v>0</v>
      </c>
      <c r="J97" s="86"/>
      <c r="K97" s="86"/>
      <c r="L97" s="86"/>
      <c r="M97" s="86"/>
      <c r="N97" s="86"/>
      <c r="O97" s="86"/>
      <c r="P97" s="86"/>
      <c r="Q97" s="86"/>
      <c r="R97" s="85"/>
      <c r="S97" s="223"/>
      <c r="T97" s="209"/>
      <c r="U97" s="235"/>
      <c r="V97" s="235"/>
    </row>
    <row r="98" s="208" customFormat="1" ht="19.5" hidden="1" spans="1:22">
      <c r="A98" s="83" t="s">
        <v>132</v>
      </c>
      <c r="B98" s="84" t="s">
        <v>269</v>
      </c>
      <c r="C98" s="86">
        <f t="shared" si="10"/>
        <v>0</v>
      </c>
      <c r="D98" s="86"/>
      <c r="E98" s="86"/>
      <c r="F98" s="86"/>
      <c r="G98" s="86"/>
      <c r="H98" s="86">
        <f t="shared" si="21"/>
        <v>0</v>
      </c>
      <c r="I98" s="86">
        <f t="shared" si="22"/>
        <v>0</v>
      </c>
      <c r="J98" s="86"/>
      <c r="K98" s="86"/>
      <c r="L98" s="86"/>
      <c r="M98" s="86"/>
      <c r="N98" s="86"/>
      <c r="O98" s="86"/>
      <c r="P98" s="86"/>
      <c r="Q98" s="86"/>
      <c r="R98" s="85"/>
      <c r="S98" s="223"/>
      <c r="T98" s="209"/>
      <c r="U98" s="235"/>
      <c r="V98" s="235"/>
    </row>
    <row r="99" s="208" customFormat="1" ht="19.5" hidden="1" spans="1:22">
      <c r="A99" s="83" t="s">
        <v>134</v>
      </c>
      <c r="B99" s="84" t="s">
        <v>270</v>
      </c>
      <c r="C99" s="86">
        <f t="shared" si="10"/>
        <v>0</v>
      </c>
      <c r="D99" s="86"/>
      <c r="E99" s="86"/>
      <c r="F99" s="86"/>
      <c r="G99" s="86"/>
      <c r="H99" s="86">
        <f t="shared" si="21"/>
        <v>0</v>
      </c>
      <c r="I99" s="86">
        <f t="shared" si="22"/>
        <v>0</v>
      </c>
      <c r="J99" s="86"/>
      <c r="K99" s="86"/>
      <c r="L99" s="86"/>
      <c r="M99" s="86"/>
      <c r="N99" s="86"/>
      <c r="O99" s="86"/>
      <c r="P99" s="86"/>
      <c r="Q99" s="86"/>
      <c r="R99" s="85"/>
      <c r="S99" s="223"/>
      <c r="T99" s="209"/>
      <c r="U99" s="235"/>
      <c r="V99" s="235"/>
    </row>
    <row r="100" s="208" customFormat="1" ht="19.5" hidden="1" spans="1:22">
      <c r="A100" s="83" t="s">
        <v>271</v>
      </c>
      <c r="B100" s="84" t="s">
        <v>272</v>
      </c>
      <c r="C100" s="86">
        <f t="shared" si="10"/>
        <v>0</v>
      </c>
      <c r="D100" s="86"/>
      <c r="E100" s="86"/>
      <c r="F100" s="86"/>
      <c r="G100" s="86"/>
      <c r="H100" s="86">
        <f t="shared" ref="H100:H111" si="23">I100+N100+O100+P100</f>
        <v>0</v>
      </c>
      <c r="I100" s="86">
        <f t="shared" si="22"/>
        <v>0</v>
      </c>
      <c r="J100" s="86"/>
      <c r="K100" s="86"/>
      <c r="L100" s="86"/>
      <c r="M100" s="86"/>
      <c r="N100" s="86"/>
      <c r="O100" s="86"/>
      <c r="P100" s="86"/>
      <c r="Q100" s="86"/>
      <c r="R100" s="85"/>
      <c r="S100" s="223"/>
      <c r="T100" s="209"/>
      <c r="U100" s="235"/>
      <c r="V100" s="235"/>
    </row>
    <row r="101" s="208" customFormat="1" ht="19.5" hidden="1" spans="1:22">
      <c r="A101" s="83" t="s">
        <v>273</v>
      </c>
      <c r="B101" s="84" t="s">
        <v>274</v>
      </c>
      <c r="C101" s="86">
        <f t="shared" ref="C101:C150" si="24">D101+E101+F101+G101</f>
        <v>0</v>
      </c>
      <c r="D101" s="86"/>
      <c r="E101" s="86"/>
      <c r="F101" s="86"/>
      <c r="G101" s="86"/>
      <c r="H101" s="86">
        <f t="shared" si="23"/>
        <v>0</v>
      </c>
      <c r="I101" s="86">
        <f t="shared" si="22"/>
        <v>0</v>
      </c>
      <c r="J101" s="86"/>
      <c r="K101" s="86"/>
      <c r="L101" s="86"/>
      <c r="M101" s="86"/>
      <c r="N101" s="86"/>
      <c r="O101" s="86"/>
      <c r="P101" s="86"/>
      <c r="Q101" s="86"/>
      <c r="R101" s="85"/>
      <c r="S101" s="223"/>
      <c r="T101" s="209"/>
      <c r="U101" s="235"/>
      <c r="V101" s="235"/>
    </row>
    <row r="102" s="208" customFormat="1" ht="19.5" hidden="1" spans="1:22">
      <c r="A102" s="83" t="s">
        <v>275</v>
      </c>
      <c r="B102" s="84" t="s">
        <v>276</v>
      </c>
      <c r="C102" s="86">
        <f t="shared" si="24"/>
        <v>0</v>
      </c>
      <c r="D102" s="86"/>
      <c r="E102" s="86"/>
      <c r="F102" s="86"/>
      <c r="G102" s="86"/>
      <c r="H102" s="86">
        <f t="shared" si="23"/>
        <v>0</v>
      </c>
      <c r="I102" s="86">
        <f t="shared" si="22"/>
        <v>0</v>
      </c>
      <c r="J102" s="86"/>
      <c r="K102" s="86"/>
      <c r="L102" s="86"/>
      <c r="M102" s="86"/>
      <c r="N102" s="86"/>
      <c r="O102" s="86"/>
      <c r="P102" s="86"/>
      <c r="Q102" s="86"/>
      <c r="R102" s="85"/>
      <c r="S102" s="223"/>
      <c r="T102" s="209"/>
      <c r="U102" s="235"/>
      <c r="V102" s="235"/>
    </row>
    <row r="103" s="208" customFormat="1" ht="19.5" hidden="1" spans="1:22">
      <c r="A103" s="83" t="s">
        <v>277</v>
      </c>
      <c r="B103" s="84" t="s">
        <v>278</v>
      </c>
      <c r="C103" s="86">
        <f t="shared" si="24"/>
        <v>0</v>
      </c>
      <c r="D103" s="86"/>
      <c r="E103" s="86"/>
      <c r="F103" s="86"/>
      <c r="G103" s="86"/>
      <c r="H103" s="86">
        <f t="shared" si="23"/>
        <v>0</v>
      </c>
      <c r="I103" s="86">
        <f t="shared" si="22"/>
        <v>0</v>
      </c>
      <c r="J103" s="86"/>
      <c r="K103" s="86"/>
      <c r="L103" s="86"/>
      <c r="M103" s="86"/>
      <c r="N103" s="86"/>
      <c r="O103" s="86"/>
      <c r="P103" s="86"/>
      <c r="Q103" s="86"/>
      <c r="R103" s="85"/>
      <c r="S103" s="223"/>
      <c r="T103" s="209"/>
      <c r="U103" s="235"/>
      <c r="V103" s="235"/>
    </row>
    <row r="104" s="208" customFormat="1" ht="19.5" hidden="1" spans="1:22">
      <c r="A104" s="83" t="s">
        <v>280</v>
      </c>
      <c r="B104" s="84" t="s">
        <v>281</v>
      </c>
      <c r="C104" s="86">
        <f t="shared" si="24"/>
        <v>0</v>
      </c>
      <c r="D104" s="86"/>
      <c r="E104" s="86"/>
      <c r="F104" s="86"/>
      <c r="G104" s="86"/>
      <c r="H104" s="86">
        <f t="shared" si="23"/>
        <v>0</v>
      </c>
      <c r="I104" s="86">
        <f t="shared" si="22"/>
        <v>0</v>
      </c>
      <c r="J104" s="86"/>
      <c r="K104" s="86"/>
      <c r="L104" s="86"/>
      <c r="M104" s="86"/>
      <c r="N104" s="86"/>
      <c r="O104" s="86"/>
      <c r="P104" s="86"/>
      <c r="Q104" s="86"/>
      <c r="R104" s="85"/>
      <c r="S104" s="223"/>
      <c r="T104" s="209"/>
      <c r="U104" s="235"/>
      <c r="V104" s="235"/>
    </row>
    <row r="105" s="208" customFormat="1" ht="19.5" hidden="1" spans="1:22">
      <c r="A105" s="83" t="s">
        <v>142</v>
      </c>
      <c r="B105" s="84" t="s">
        <v>282</v>
      </c>
      <c r="C105" s="86">
        <f t="shared" si="24"/>
        <v>0</v>
      </c>
      <c r="D105" s="86"/>
      <c r="E105" s="86"/>
      <c r="F105" s="86"/>
      <c r="G105" s="86"/>
      <c r="H105" s="86">
        <f t="shared" si="23"/>
        <v>0</v>
      </c>
      <c r="I105" s="86">
        <f t="shared" si="22"/>
        <v>0</v>
      </c>
      <c r="J105" s="86"/>
      <c r="K105" s="86"/>
      <c r="L105" s="86"/>
      <c r="M105" s="86"/>
      <c r="N105" s="86"/>
      <c r="O105" s="86"/>
      <c r="P105" s="86"/>
      <c r="Q105" s="86"/>
      <c r="R105" s="85"/>
      <c r="S105" s="223"/>
      <c r="T105" s="209"/>
      <c r="U105" s="235"/>
      <c r="V105" s="235"/>
    </row>
    <row r="106" s="208" customFormat="1" ht="19.5" hidden="1" spans="1:22">
      <c r="A106" s="83" t="s">
        <v>144</v>
      </c>
      <c r="B106" s="84" t="s">
        <v>284</v>
      </c>
      <c r="C106" s="86">
        <f t="shared" si="24"/>
        <v>0</v>
      </c>
      <c r="D106" s="86"/>
      <c r="E106" s="86"/>
      <c r="F106" s="86"/>
      <c r="G106" s="86"/>
      <c r="H106" s="86">
        <f t="shared" si="23"/>
        <v>0</v>
      </c>
      <c r="I106" s="86">
        <f t="shared" si="22"/>
        <v>0</v>
      </c>
      <c r="J106" s="86"/>
      <c r="K106" s="86"/>
      <c r="L106" s="86"/>
      <c r="M106" s="86"/>
      <c r="N106" s="86"/>
      <c r="O106" s="86"/>
      <c r="P106" s="86"/>
      <c r="Q106" s="86"/>
      <c r="R106" s="85"/>
      <c r="S106" s="223"/>
      <c r="T106" s="209"/>
      <c r="U106" s="235"/>
      <c r="V106" s="235"/>
    </row>
    <row r="107" s="208" customFormat="1" ht="19.5" hidden="1" spans="1:22">
      <c r="A107" s="83" t="s">
        <v>450</v>
      </c>
      <c r="B107" s="84" t="s">
        <v>291</v>
      </c>
      <c r="C107" s="86">
        <f t="shared" si="24"/>
        <v>0</v>
      </c>
      <c r="D107" s="86"/>
      <c r="E107" s="86"/>
      <c r="F107" s="86"/>
      <c r="G107" s="86"/>
      <c r="H107" s="86">
        <f t="shared" si="23"/>
        <v>0</v>
      </c>
      <c r="I107" s="86">
        <f t="shared" si="22"/>
        <v>0</v>
      </c>
      <c r="J107" s="86"/>
      <c r="K107" s="86"/>
      <c r="L107" s="86"/>
      <c r="M107" s="86"/>
      <c r="N107" s="86"/>
      <c r="O107" s="86"/>
      <c r="P107" s="86"/>
      <c r="Q107" s="86"/>
      <c r="R107" s="85"/>
      <c r="S107" s="223"/>
      <c r="T107" s="209"/>
      <c r="U107" s="235"/>
      <c r="V107" s="235"/>
    </row>
    <row r="108" s="208" customFormat="1" ht="19.5" hidden="1" spans="1:22">
      <c r="A108" s="110" t="s">
        <v>146</v>
      </c>
      <c r="B108" s="84" t="s">
        <v>292</v>
      </c>
      <c r="C108" s="86">
        <f t="shared" si="24"/>
        <v>0</v>
      </c>
      <c r="D108" s="86"/>
      <c r="E108" s="86"/>
      <c r="F108" s="86"/>
      <c r="G108" s="86"/>
      <c r="H108" s="86">
        <f t="shared" si="23"/>
        <v>0</v>
      </c>
      <c r="I108" s="86">
        <f t="shared" si="22"/>
        <v>0</v>
      </c>
      <c r="J108" s="86"/>
      <c r="K108" s="86"/>
      <c r="L108" s="86"/>
      <c r="M108" s="86"/>
      <c r="N108" s="86"/>
      <c r="O108" s="86"/>
      <c r="P108" s="86"/>
      <c r="Q108" s="86"/>
      <c r="R108" s="85"/>
      <c r="S108" s="223"/>
      <c r="T108" s="209"/>
      <c r="U108" s="235"/>
      <c r="V108" s="235"/>
    </row>
    <row r="109" s="208" customFormat="1" ht="19.5" hidden="1" spans="1:22">
      <c r="A109" s="110" t="s">
        <v>293</v>
      </c>
      <c r="B109" s="84" t="s">
        <v>294</v>
      </c>
      <c r="C109" s="86">
        <f t="shared" si="24"/>
        <v>0</v>
      </c>
      <c r="D109" s="86"/>
      <c r="E109" s="86"/>
      <c r="F109" s="86"/>
      <c r="G109" s="86"/>
      <c r="H109" s="86">
        <f t="shared" si="23"/>
        <v>0</v>
      </c>
      <c r="I109" s="86">
        <f t="shared" si="22"/>
        <v>0</v>
      </c>
      <c r="J109" s="86"/>
      <c r="K109" s="86"/>
      <c r="L109" s="86"/>
      <c r="M109" s="86"/>
      <c r="N109" s="86"/>
      <c r="O109" s="86"/>
      <c r="P109" s="86"/>
      <c r="Q109" s="86"/>
      <c r="R109" s="85"/>
      <c r="S109" s="223"/>
      <c r="T109" s="209"/>
      <c r="U109" s="235"/>
      <c r="V109" s="235"/>
    </row>
    <row r="110" s="208" customFormat="1" ht="19.5" spans="1:22">
      <c r="A110" s="83" t="s">
        <v>164</v>
      </c>
      <c r="B110" s="84" t="s">
        <v>295</v>
      </c>
      <c r="C110" s="86">
        <f t="shared" si="24"/>
        <v>72</v>
      </c>
      <c r="D110" s="86"/>
      <c r="E110" s="86"/>
      <c r="F110" s="86"/>
      <c r="G110" s="86">
        <f>G111</f>
        <v>72</v>
      </c>
      <c r="H110" s="86">
        <f t="shared" si="23"/>
        <v>275160</v>
      </c>
      <c r="I110" s="86">
        <f t="shared" si="22"/>
        <v>0</v>
      </c>
      <c r="J110" s="86">
        <f>J111</f>
        <v>0</v>
      </c>
      <c r="K110" s="86">
        <f t="shared" ref="K110:Q110" si="25">K111</f>
        <v>0</v>
      </c>
      <c r="L110" s="86">
        <f t="shared" si="25"/>
        <v>0</v>
      </c>
      <c r="M110" s="86">
        <f t="shared" si="25"/>
        <v>0</v>
      </c>
      <c r="N110" s="86">
        <f t="shared" si="25"/>
        <v>0</v>
      </c>
      <c r="O110" s="86">
        <f t="shared" si="25"/>
        <v>275160</v>
      </c>
      <c r="P110" s="86">
        <f t="shared" si="25"/>
        <v>0</v>
      </c>
      <c r="Q110" s="86">
        <f t="shared" si="25"/>
        <v>0</v>
      </c>
      <c r="R110" s="85"/>
      <c r="S110" s="223"/>
      <c r="T110" s="209"/>
      <c r="U110" s="235"/>
      <c r="V110" s="235"/>
    </row>
    <row r="111" s="209" customFormat="1" ht="19.5" spans="1:19">
      <c r="A111" s="228"/>
      <c r="B111" s="229" t="s">
        <v>451</v>
      </c>
      <c r="C111" s="230">
        <f t="shared" si="24"/>
        <v>72</v>
      </c>
      <c r="D111" s="230"/>
      <c r="E111" s="230"/>
      <c r="F111" s="230"/>
      <c r="G111" s="230">
        <v>72</v>
      </c>
      <c r="H111" s="230">
        <f t="shared" si="23"/>
        <v>275160</v>
      </c>
      <c r="I111" s="230"/>
      <c r="J111" s="230"/>
      <c r="K111" s="230"/>
      <c r="L111" s="230"/>
      <c r="M111" s="230"/>
      <c r="N111" s="230"/>
      <c r="O111" s="230">
        <v>275160</v>
      </c>
      <c r="P111" s="230"/>
      <c r="Q111" s="230"/>
      <c r="R111" s="236"/>
      <c r="S111" s="223"/>
    </row>
    <row r="112" s="205" customFormat="1" ht="19.5" hidden="1" spans="1:22">
      <c r="A112" s="79" t="s">
        <v>297</v>
      </c>
      <c r="B112" s="80" t="s">
        <v>298</v>
      </c>
      <c r="C112" s="82">
        <f>C113+C114+C115+C116+C117+C118+C119+C120+C121+C122+C123+C124+C125</f>
        <v>0</v>
      </c>
      <c r="D112" s="82">
        <f t="shared" ref="D112:P112" si="26">D113+D114+D115+D116+D117+D118+D119+D120+D121+D122+D123+D124+D125</f>
        <v>0</v>
      </c>
      <c r="E112" s="82">
        <f t="shared" si="26"/>
        <v>0</v>
      </c>
      <c r="F112" s="82">
        <f t="shared" si="26"/>
        <v>0</v>
      </c>
      <c r="G112" s="82">
        <f t="shared" si="26"/>
        <v>0</v>
      </c>
      <c r="H112" s="82">
        <f t="shared" si="26"/>
        <v>0</v>
      </c>
      <c r="I112" s="82">
        <f t="shared" si="26"/>
        <v>0</v>
      </c>
      <c r="J112" s="82">
        <f t="shared" si="26"/>
        <v>0</v>
      </c>
      <c r="K112" s="82">
        <f t="shared" si="26"/>
        <v>0</v>
      </c>
      <c r="L112" s="82">
        <f t="shared" si="26"/>
        <v>0</v>
      </c>
      <c r="M112" s="82">
        <f t="shared" si="26"/>
        <v>0</v>
      </c>
      <c r="N112" s="82">
        <f t="shared" si="26"/>
        <v>0</v>
      </c>
      <c r="O112" s="82">
        <f t="shared" si="26"/>
        <v>0</v>
      </c>
      <c r="P112" s="82">
        <f t="shared" si="26"/>
        <v>0</v>
      </c>
      <c r="Q112" s="82"/>
      <c r="R112" s="81"/>
      <c r="S112" s="223"/>
      <c r="T112" s="224"/>
      <c r="U112" s="225"/>
      <c r="V112" s="225"/>
    </row>
    <row r="113" s="206" customFormat="1" ht="19.5" hidden="1" spans="1:22">
      <c r="A113" s="83" t="s">
        <v>110</v>
      </c>
      <c r="B113" s="84" t="s">
        <v>299</v>
      </c>
      <c r="C113" s="86">
        <f t="shared" ref="C113:C118" si="27">D113+E113+F113+G113</f>
        <v>0</v>
      </c>
      <c r="D113" s="86"/>
      <c r="E113" s="86"/>
      <c r="F113" s="86"/>
      <c r="G113" s="86"/>
      <c r="H113" s="86">
        <f t="shared" ref="H113:H119" si="28">I113+N113+O113+P113</f>
        <v>0</v>
      </c>
      <c r="I113" s="86">
        <f t="shared" ref="I113:I119" si="29">J113+K113+L113+M113</f>
        <v>0</v>
      </c>
      <c r="J113" s="86"/>
      <c r="K113" s="86"/>
      <c r="L113" s="86"/>
      <c r="M113" s="86"/>
      <c r="N113" s="86"/>
      <c r="O113" s="86"/>
      <c r="P113" s="86"/>
      <c r="Q113" s="86"/>
      <c r="R113" s="85"/>
      <c r="S113" s="223"/>
      <c r="T113" s="224"/>
      <c r="U113" s="225"/>
      <c r="V113" s="225"/>
    </row>
    <row r="114" s="206" customFormat="1" ht="19.5" hidden="1" spans="1:22">
      <c r="A114" s="83" t="s">
        <v>112</v>
      </c>
      <c r="B114" s="84" t="s">
        <v>300</v>
      </c>
      <c r="C114" s="86">
        <f t="shared" si="27"/>
        <v>0</v>
      </c>
      <c r="D114" s="86"/>
      <c r="E114" s="86"/>
      <c r="F114" s="86"/>
      <c r="G114" s="86"/>
      <c r="H114" s="86">
        <f t="shared" si="28"/>
        <v>0</v>
      </c>
      <c r="I114" s="86">
        <f t="shared" si="29"/>
        <v>0</v>
      </c>
      <c r="J114" s="86"/>
      <c r="K114" s="86"/>
      <c r="L114" s="86"/>
      <c r="M114" s="86"/>
      <c r="N114" s="86"/>
      <c r="O114" s="86"/>
      <c r="P114" s="86"/>
      <c r="Q114" s="86"/>
      <c r="R114" s="85"/>
      <c r="S114" s="223"/>
      <c r="T114" s="224"/>
      <c r="U114" s="225"/>
      <c r="V114" s="225"/>
    </row>
    <row r="115" s="206" customFormat="1" ht="19.5" hidden="1" spans="1:22">
      <c r="A115" s="83" t="s">
        <v>114</v>
      </c>
      <c r="B115" s="84" t="s">
        <v>301</v>
      </c>
      <c r="C115" s="86">
        <f t="shared" si="27"/>
        <v>0</v>
      </c>
      <c r="D115" s="86"/>
      <c r="E115" s="86"/>
      <c r="F115" s="86"/>
      <c r="G115" s="86"/>
      <c r="H115" s="86">
        <f t="shared" si="28"/>
        <v>0</v>
      </c>
      <c r="I115" s="86">
        <f t="shared" si="29"/>
        <v>0</v>
      </c>
      <c r="J115" s="86"/>
      <c r="K115" s="86"/>
      <c r="L115" s="86"/>
      <c r="M115" s="86"/>
      <c r="N115" s="86"/>
      <c r="O115" s="86"/>
      <c r="P115" s="86"/>
      <c r="Q115" s="86"/>
      <c r="R115" s="85"/>
      <c r="S115" s="223"/>
      <c r="T115" s="224"/>
      <c r="U115" s="225"/>
      <c r="V115" s="225"/>
    </row>
    <row r="116" s="206" customFormat="1" ht="19.5" hidden="1" spans="1:22">
      <c r="A116" s="83" t="s">
        <v>119</v>
      </c>
      <c r="B116" s="84" t="s">
        <v>303</v>
      </c>
      <c r="C116" s="86">
        <f t="shared" si="27"/>
        <v>0</v>
      </c>
      <c r="D116" s="86"/>
      <c r="E116" s="86"/>
      <c r="F116" s="86"/>
      <c r="G116" s="86"/>
      <c r="H116" s="86">
        <f t="shared" si="28"/>
        <v>0</v>
      </c>
      <c r="I116" s="86">
        <f t="shared" si="29"/>
        <v>0</v>
      </c>
      <c r="J116" s="86"/>
      <c r="K116" s="86"/>
      <c r="L116" s="86"/>
      <c r="M116" s="86"/>
      <c r="N116" s="86"/>
      <c r="O116" s="86"/>
      <c r="P116" s="86"/>
      <c r="Q116" s="86"/>
      <c r="R116" s="85"/>
      <c r="S116" s="223"/>
      <c r="T116" s="224"/>
      <c r="U116" s="225"/>
      <c r="V116" s="225"/>
    </row>
    <row r="117" s="206" customFormat="1" ht="19.5" hidden="1" spans="1:22">
      <c r="A117" s="83" t="s">
        <v>123</v>
      </c>
      <c r="B117" s="84" t="s">
        <v>304</v>
      </c>
      <c r="C117" s="86">
        <f t="shared" si="27"/>
        <v>0</v>
      </c>
      <c r="D117" s="86"/>
      <c r="E117" s="86"/>
      <c r="F117" s="86"/>
      <c r="G117" s="86"/>
      <c r="H117" s="86">
        <f t="shared" si="28"/>
        <v>0</v>
      </c>
      <c r="I117" s="86">
        <f t="shared" si="29"/>
        <v>0</v>
      </c>
      <c r="J117" s="86"/>
      <c r="K117" s="86"/>
      <c r="L117" s="86"/>
      <c r="M117" s="86"/>
      <c r="N117" s="86"/>
      <c r="O117" s="86"/>
      <c r="P117" s="86"/>
      <c r="Q117" s="86"/>
      <c r="R117" s="85"/>
      <c r="S117" s="223"/>
      <c r="T117" s="224"/>
      <c r="U117" s="225"/>
      <c r="V117" s="225"/>
    </row>
    <row r="118" s="206" customFormat="1" ht="19.5" hidden="1" spans="1:22">
      <c r="A118" s="83" t="s">
        <v>126</v>
      </c>
      <c r="B118" s="84" t="s">
        <v>305</v>
      </c>
      <c r="C118" s="86">
        <f t="shared" si="27"/>
        <v>0</v>
      </c>
      <c r="D118" s="86"/>
      <c r="E118" s="86"/>
      <c r="F118" s="86"/>
      <c r="G118" s="86"/>
      <c r="H118" s="86">
        <f t="shared" si="28"/>
        <v>0</v>
      </c>
      <c r="I118" s="86">
        <f t="shared" si="29"/>
        <v>0</v>
      </c>
      <c r="J118" s="86"/>
      <c r="K118" s="86"/>
      <c r="L118" s="86"/>
      <c r="M118" s="86"/>
      <c r="N118" s="86"/>
      <c r="O118" s="86"/>
      <c r="P118" s="86"/>
      <c r="Q118" s="86"/>
      <c r="R118" s="85"/>
      <c r="S118" s="223"/>
      <c r="T118" s="224"/>
      <c r="U118" s="225"/>
      <c r="V118" s="225"/>
    </row>
    <row r="119" s="206" customFormat="1" ht="19.5" hidden="1" spans="1:22">
      <c r="A119" s="110">
        <v>11</v>
      </c>
      <c r="B119" s="84" t="s">
        <v>306</v>
      </c>
      <c r="C119" s="86">
        <f t="shared" ref="C119:C124" si="30">D119+E119+F119+G119</f>
        <v>0</v>
      </c>
      <c r="D119" s="86"/>
      <c r="E119" s="86"/>
      <c r="F119" s="86"/>
      <c r="G119" s="86"/>
      <c r="H119" s="86">
        <f t="shared" si="28"/>
        <v>0</v>
      </c>
      <c r="I119" s="86">
        <f t="shared" si="29"/>
        <v>0</v>
      </c>
      <c r="J119" s="86"/>
      <c r="K119" s="86"/>
      <c r="L119" s="86"/>
      <c r="M119" s="86"/>
      <c r="N119" s="86"/>
      <c r="O119" s="86"/>
      <c r="P119" s="86"/>
      <c r="Q119" s="86"/>
      <c r="R119" s="85"/>
      <c r="S119" s="223"/>
      <c r="T119" s="224"/>
      <c r="U119" s="225"/>
      <c r="V119" s="225"/>
    </row>
    <row r="120" s="206" customFormat="1" ht="19.5" hidden="1" spans="1:22">
      <c r="A120" s="110">
        <v>12</v>
      </c>
      <c r="B120" s="84" t="s">
        <v>328</v>
      </c>
      <c r="C120" s="86">
        <f t="shared" si="30"/>
        <v>0</v>
      </c>
      <c r="D120" s="86"/>
      <c r="E120" s="86"/>
      <c r="F120" s="86"/>
      <c r="G120" s="86"/>
      <c r="H120" s="86">
        <f t="shared" ref="H120:H125" si="31">I120+N120+O120+P120</f>
        <v>0</v>
      </c>
      <c r="I120" s="86">
        <f t="shared" ref="I120:I125" si="32">J120+K120+L120+M120</f>
        <v>0</v>
      </c>
      <c r="J120" s="86"/>
      <c r="K120" s="86"/>
      <c r="L120" s="86"/>
      <c r="M120" s="86"/>
      <c r="N120" s="86"/>
      <c r="O120" s="86"/>
      <c r="P120" s="86"/>
      <c r="Q120" s="86"/>
      <c r="R120" s="85"/>
      <c r="S120" s="223"/>
      <c r="T120" s="224"/>
      <c r="U120" s="225"/>
      <c r="V120" s="225"/>
    </row>
    <row r="121" s="206" customFormat="1" ht="19.5" hidden="1" spans="1:22">
      <c r="A121" s="110" t="s">
        <v>330</v>
      </c>
      <c r="B121" s="84" t="s">
        <v>331</v>
      </c>
      <c r="C121" s="86">
        <f t="shared" si="30"/>
        <v>0</v>
      </c>
      <c r="D121" s="86"/>
      <c r="E121" s="86"/>
      <c r="F121" s="86"/>
      <c r="G121" s="86"/>
      <c r="H121" s="86">
        <f t="shared" si="31"/>
        <v>0</v>
      </c>
      <c r="I121" s="86">
        <f t="shared" si="32"/>
        <v>0</v>
      </c>
      <c r="J121" s="86"/>
      <c r="K121" s="86"/>
      <c r="L121" s="86"/>
      <c r="M121" s="86"/>
      <c r="N121" s="86"/>
      <c r="O121" s="86"/>
      <c r="P121" s="86"/>
      <c r="Q121" s="86"/>
      <c r="R121" s="85"/>
      <c r="S121" s="223"/>
      <c r="T121" s="224"/>
      <c r="U121" s="225"/>
      <c r="V121" s="225"/>
    </row>
    <row r="122" s="206" customFormat="1" ht="19.5" hidden="1" spans="1:22">
      <c r="A122" s="110" t="s">
        <v>138</v>
      </c>
      <c r="B122" s="84" t="s">
        <v>333</v>
      </c>
      <c r="C122" s="86">
        <f t="shared" si="30"/>
        <v>0</v>
      </c>
      <c r="D122" s="86"/>
      <c r="E122" s="86"/>
      <c r="F122" s="86"/>
      <c r="G122" s="86"/>
      <c r="H122" s="86">
        <f t="shared" si="31"/>
        <v>0</v>
      </c>
      <c r="I122" s="86">
        <f t="shared" si="32"/>
        <v>0</v>
      </c>
      <c r="J122" s="86"/>
      <c r="K122" s="86"/>
      <c r="L122" s="86"/>
      <c r="M122" s="86"/>
      <c r="N122" s="86"/>
      <c r="O122" s="86"/>
      <c r="P122" s="86"/>
      <c r="Q122" s="86"/>
      <c r="R122" s="85"/>
      <c r="S122" s="223"/>
      <c r="T122" s="224"/>
      <c r="U122" s="225"/>
      <c r="V122" s="225"/>
    </row>
    <row r="123" s="206" customFormat="1" ht="19.5" hidden="1" spans="1:22">
      <c r="A123" s="110" t="s">
        <v>334</v>
      </c>
      <c r="B123" s="84" t="s">
        <v>335</v>
      </c>
      <c r="C123" s="86">
        <f t="shared" si="30"/>
        <v>0</v>
      </c>
      <c r="D123" s="86"/>
      <c r="E123" s="86"/>
      <c r="F123" s="86"/>
      <c r="G123" s="86"/>
      <c r="H123" s="86">
        <f t="shared" si="31"/>
        <v>0</v>
      </c>
      <c r="I123" s="86">
        <f t="shared" si="32"/>
        <v>0</v>
      </c>
      <c r="J123" s="86"/>
      <c r="K123" s="86"/>
      <c r="L123" s="86"/>
      <c r="M123" s="86"/>
      <c r="N123" s="86"/>
      <c r="O123" s="86"/>
      <c r="P123" s="86"/>
      <c r="Q123" s="86"/>
      <c r="R123" s="85"/>
      <c r="S123" s="223"/>
      <c r="T123" s="224"/>
      <c r="U123" s="225"/>
      <c r="V123" s="225"/>
    </row>
    <row r="124" s="206" customFormat="1" ht="19.5" hidden="1" spans="1:22">
      <c r="A124" s="110" t="s">
        <v>336</v>
      </c>
      <c r="B124" s="84" t="s">
        <v>337</v>
      </c>
      <c r="C124" s="86">
        <f t="shared" si="30"/>
        <v>0</v>
      </c>
      <c r="D124" s="86"/>
      <c r="E124" s="86"/>
      <c r="F124" s="86"/>
      <c r="G124" s="86"/>
      <c r="H124" s="86">
        <f t="shared" si="31"/>
        <v>0</v>
      </c>
      <c r="I124" s="86">
        <f t="shared" si="32"/>
        <v>0</v>
      </c>
      <c r="J124" s="86"/>
      <c r="K124" s="86"/>
      <c r="L124" s="86"/>
      <c r="M124" s="86"/>
      <c r="N124" s="86"/>
      <c r="O124" s="86"/>
      <c r="P124" s="86"/>
      <c r="Q124" s="86"/>
      <c r="R124" s="85"/>
      <c r="S124" s="223"/>
      <c r="T124" s="224"/>
      <c r="U124" s="225"/>
      <c r="V124" s="225"/>
    </row>
    <row r="125" s="206" customFormat="1" ht="19.5" hidden="1" spans="1:22">
      <c r="A125" s="83" t="s">
        <v>164</v>
      </c>
      <c r="B125" s="84" t="s">
        <v>338</v>
      </c>
      <c r="C125" s="86">
        <f t="shared" si="24"/>
        <v>0</v>
      </c>
      <c r="D125" s="86"/>
      <c r="E125" s="86"/>
      <c r="F125" s="86"/>
      <c r="G125" s="86"/>
      <c r="H125" s="86">
        <f t="shared" si="31"/>
        <v>0</v>
      </c>
      <c r="I125" s="86">
        <f t="shared" si="32"/>
        <v>0</v>
      </c>
      <c r="J125" s="86"/>
      <c r="K125" s="86"/>
      <c r="L125" s="86"/>
      <c r="M125" s="86"/>
      <c r="N125" s="86"/>
      <c r="O125" s="86"/>
      <c r="P125" s="86"/>
      <c r="Q125" s="86"/>
      <c r="R125" s="85"/>
      <c r="S125" s="223"/>
      <c r="T125" s="224"/>
      <c r="U125" s="225"/>
      <c r="V125" s="225"/>
    </row>
    <row r="126" s="206" customFormat="1" ht="19.5" hidden="1" spans="1:22">
      <c r="A126" s="83"/>
      <c r="B126" s="113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5"/>
      <c r="S126" s="223"/>
      <c r="T126" s="224"/>
      <c r="U126" s="225"/>
      <c r="V126" s="225"/>
    </row>
    <row r="127" s="205" customFormat="1" ht="19.5" hidden="1" spans="1:22">
      <c r="A127" s="79" t="s">
        <v>339</v>
      </c>
      <c r="B127" s="80" t="s">
        <v>340</v>
      </c>
      <c r="C127" s="82">
        <f t="shared" ref="C127:P127" si="33">C128+C129+C130+C131+C132+C133+C134+C135+C136+C137+C138+C139+C140+C141+C142</f>
        <v>0</v>
      </c>
      <c r="D127" s="82">
        <f t="shared" si="33"/>
        <v>0</v>
      </c>
      <c r="E127" s="82">
        <f t="shared" si="33"/>
        <v>0</v>
      </c>
      <c r="F127" s="82">
        <f t="shared" si="33"/>
        <v>0</v>
      </c>
      <c r="G127" s="82">
        <f t="shared" si="33"/>
        <v>0</v>
      </c>
      <c r="H127" s="82">
        <f t="shared" si="33"/>
        <v>0</v>
      </c>
      <c r="I127" s="82">
        <f t="shared" si="33"/>
        <v>0</v>
      </c>
      <c r="J127" s="82">
        <f t="shared" si="33"/>
        <v>0</v>
      </c>
      <c r="K127" s="82">
        <f t="shared" si="33"/>
        <v>0</v>
      </c>
      <c r="L127" s="82">
        <f t="shared" si="33"/>
        <v>0</v>
      </c>
      <c r="M127" s="82">
        <f t="shared" si="33"/>
        <v>0</v>
      </c>
      <c r="N127" s="82">
        <f t="shared" si="33"/>
        <v>0</v>
      </c>
      <c r="O127" s="82">
        <f t="shared" si="33"/>
        <v>0</v>
      </c>
      <c r="P127" s="82">
        <f t="shared" si="33"/>
        <v>0</v>
      </c>
      <c r="Q127" s="82"/>
      <c r="R127" s="81"/>
      <c r="S127" s="223"/>
      <c r="T127" s="224"/>
      <c r="U127" s="225"/>
      <c r="V127" s="225"/>
    </row>
    <row r="128" s="206" customFormat="1" ht="19.5" hidden="1" spans="1:22">
      <c r="A128" s="83" t="s">
        <v>110</v>
      </c>
      <c r="B128" s="84" t="s">
        <v>341</v>
      </c>
      <c r="C128" s="86">
        <f t="shared" si="24"/>
        <v>0</v>
      </c>
      <c r="D128" s="86"/>
      <c r="E128" s="86"/>
      <c r="F128" s="86"/>
      <c r="G128" s="86"/>
      <c r="H128" s="86">
        <f t="shared" ref="H128:H142" si="34">I128+N128+O128+P128</f>
        <v>0</v>
      </c>
      <c r="I128" s="86">
        <f>J128+K128+L128+M128</f>
        <v>0</v>
      </c>
      <c r="J128" s="86"/>
      <c r="K128" s="86"/>
      <c r="L128" s="86"/>
      <c r="M128" s="86"/>
      <c r="N128" s="86"/>
      <c r="O128" s="86"/>
      <c r="P128" s="86"/>
      <c r="Q128" s="86"/>
      <c r="R128" s="85"/>
      <c r="S128" s="223"/>
      <c r="T128" s="224"/>
      <c r="U128" s="225"/>
      <c r="V128" s="225"/>
    </row>
    <row r="129" s="210" customFormat="1" ht="19.5" hidden="1" spans="1:22">
      <c r="A129" s="110" t="s">
        <v>112</v>
      </c>
      <c r="B129" s="84" t="s">
        <v>342</v>
      </c>
      <c r="C129" s="86">
        <f t="shared" si="24"/>
        <v>0</v>
      </c>
      <c r="D129" s="86"/>
      <c r="E129" s="86"/>
      <c r="F129" s="86"/>
      <c r="G129" s="86"/>
      <c r="H129" s="86">
        <f t="shared" si="34"/>
        <v>0</v>
      </c>
      <c r="I129" s="86">
        <f t="shared" ref="I129:I142" si="35">J129+K129+L129+M129</f>
        <v>0</v>
      </c>
      <c r="J129" s="86"/>
      <c r="K129" s="86"/>
      <c r="L129" s="86"/>
      <c r="M129" s="86"/>
      <c r="N129" s="86"/>
      <c r="O129" s="86"/>
      <c r="P129" s="86"/>
      <c r="Q129" s="86"/>
      <c r="R129" s="85"/>
      <c r="S129" s="223"/>
      <c r="T129" s="240"/>
      <c r="U129" s="241"/>
      <c r="V129" s="241"/>
    </row>
    <row r="130" s="210" customFormat="1" ht="19.5" hidden="1" spans="1:22">
      <c r="A130" s="110" t="s">
        <v>114</v>
      </c>
      <c r="B130" s="84" t="s">
        <v>343</v>
      </c>
      <c r="C130" s="86">
        <f t="shared" si="24"/>
        <v>0</v>
      </c>
      <c r="D130" s="86"/>
      <c r="E130" s="86"/>
      <c r="F130" s="86"/>
      <c r="G130" s="86"/>
      <c r="H130" s="86">
        <f t="shared" si="34"/>
        <v>0</v>
      </c>
      <c r="I130" s="86">
        <f t="shared" si="35"/>
        <v>0</v>
      </c>
      <c r="J130" s="86"/>
      <c r="K130" s="86"/>
      <c r="L130" s="86"/>
      <c r="M130" s="86"/>
      <c r="N130" s="86"/>
      <c r="O130" s="86"/>
      <c r="P130" s="86"/>
      <c r="Q130" s="86"/>
      <c r="R130" s="85"/>
      <c r="S130" s="223"/>
      <c r="T130" s="240"/>
      <c r="U130" s="241"/>
      <c r="V130" s="241"/>
    </row>
    <row r="131" s="210" customFormat="1" ht="19.5" hidden="1" spans="1:22">
      <c r="A131" s="110" t="s">
        <v>119</v>
      </c>
      <c r="B131" s="84" t="s">
        <v>344</v>
      </c>
      <c r="C131" s="86">
        <f t="shared" si="24"/>
        <v>0</v>
      </c>
      <c r="D131" s="86"/>
      <c r="E131" s="86"/>
      <c r="F131" s="86"/>
      <c r="G131" s="86"/>
      <c r="H131" s="86">
        <f t="shared" si="34"/>
        <v>0</v>
      </c>
      <c r="I131" s="86">
        <f t="shared" si="35"/>
        <v>0</v>
      </c>
      <c r="J131" s="86"/>
      <c r="K131" s="86"/>
      <c r="L131" s="86"/>
      <c r="M131" s="86"/>
      <c r="N131" s="86"/>
      <c r="O131" s="86"/>
      <c r="P131" s="86"/>
      <c r="Q131" s="86"/>
      <c r="R131" s="85"/>
      <c r="S131" s="223"/>
      <c r="T131" s="240"/>
      <c r="U131" s="241"/>
      <c r="V131" s="241"/>
    </row>
    <row r="132" s="210" customFormat="1" ht="19.5" hidden="1" spans="1:22">
      <c r="A132" s="110" t="s">
        <v>121</v>
      </c>
      <c r="B132" s="84" t="s">
        <v>345</v>
      </c>
      <c r="C132" s="86">
        <f t="shared" si="24"/>
        <v>0</v>
      </c>
      <c r="D132" s="86"/>
      <c r="E132" s="86"/>
      <c r="F132" s="86"/>
      <c r="G132" s="86"/>
      <c r="H132" s="86">
        <f t="shared" si="34"/>
        <v>0</v>
      </c>
      <c r="I132" s="86">
        <f t="shared" si="35"/>
        <v>0</v>
      </c>
      <c r="J132" s="86"/>
      <c r="K132" s="86"/>
      <c r="L132" s="86"/>
      <c r="M132" s="86"/>
      <c r="N132" s="86"/>
      <c r="O132" s="86"/>
      <c r="P132" s="86"/>
      <c r="Q132" s="86"/>
      <c r="R132" s="85"/>
      <c r="S132" s="223"/>
      <c r="T132" s="240"/>
      <c r="U132" s="241"/>
      <c r="V132" s="241"/>
    </row>
    <row r="133" s="210" customFormat="1" ht="19.5" hidden="1" spans="1:22">
      <c r="A133" s="110" t="s">
        <v>123</v>
      </c>
      <c r="B133" s="84" t="s">
        <v>452</v>
      </c>
      <c r="C133" s="86">
        <f t="shared" si="24"/>
        <v>0</v>
      </c>
      <c r="D133" s="86"/>
      <c r="E133" s="86"/>
      <c r="F133" s="86"/>
      <c r="G133" s="86"/>
      <c r="H133" s="86">
        <f t="shared" si="34"/>
        <v>0</v>
      </c>
      <c r="I133" s="86">
        <f t="shared" si="35"/>
        <v>0</v>
      </c>
      <c r="J133" s="86"/>
      <c r="K133" s="86"/>
      <c r="L133" s="86"/>
      <c r="M133" s="86"/>
      <c r="N133" s="86"/>
      <c r="O133" s="86"/>
      <c r="P133" s="86"/>
      <c r="Q133" s="86"/>
      <c r="R133" s="85"/>
      <c r="S133" s="223"/>
      <c r="T133" s="240"/>
      <c r="U133" s="241"/>
      <c r="V133" s="241"/>
    </row>
    <row r="134" s="210" customFormat="1" ht="19.5" hidden="1" spans="1:22">
      <c r="A134" s="110" t="s">
        <v>126</v>
      </c>
      <c r="B134" s="84" t="s">
        <v>347</v>
      </c>
      <c r="C134" s="86">
        <f t="shared" si="24"/>
        <v>0</v>
      </c>
      <c r="D134" s="86"/>
      <c r="E134" s="86"/>
      <c r="F134" s="86"/>
      <c r="G134" s="86"/>
      <c r="H134" s="86">
        <f t="shared" si="34"/>
        <v>0</v>
      </c>
      <c r="I134" s="86">
        <f t="shared" si="35"/>
        <v>0</v>
      </c>
      <c r="J134" s="86"/>
      <c r="K134" s="86"/>
      <c r="L134" s="86"/>
      <c r="M134" s="86"/>
      <c r="N134" s="86"/>
      <c r="O134" s="86"/>
      <c r="P134" s="86"/>
      <c r="Q134" s="86"/>
      <c r="R134" s="85"/>
      <c r="S134" s="223"/>
      <c r="T134" s="240"/>
      <c r="U134" s="241"/>
      <c r="V134" s="241"/>
    </row>
    <row r="135" s="210" customFormat="1" ht="19.5" hidden="1" spans="1:22">
      <c r="A135" s="110" t="s">
        <v>128</v>
      </c>
      <c r="B135" s="84" t="s">
        <v>346</v>
      </c>
      <c r="C135" s="86">
        <f t="shared" si="24"/>
        <v>0</v>
      </c>
      <c r="D135" s="86"/>
      <c r="E135" s="86"/>
      <c r="F135" s="86"/>
      <c r="G135" s="86"/>
      <c r="H135" s="86">
        <f t="shared" si="34"/>
        <v>0</v>
      </c>
      <c r="I135" s="86">
        <f t="shared" si="35"/>
        <v>0</v>
      </c>
      <c r="J135" s="86"/>
      <c r="K135" s="86"/>
      <c r="L135" s="86"/>
      <c r="M135" s="86"/>
      <c r="N135" s="86"/>
      <c r="O135" s="86"/>
      <c r="P135" s="86"/>
      <c r="Q135" s="86"/>
      <c r="R135" s="85"/>
      <c r="S135" s="223"/>
      <c r="T135" s="240"/>
      <c r="U135" s="241"/>
      <c r="V135" s="241"/>
    </row>
    <row r="136" s="210" customFormat="1" ht="19.5" hidden="1" spans="1:22">
      <c r="A136" s="110" t="s">
        <v>130</v>
      </c>
      <c r="B136" s="84" t="s">
        <v>349</v>
      </c>
      <c r="C136" s="86">
        <f t="shared" si="24"/>
        <v>0</v>
      </c>
      <c r="D136" s="86"/>
      <c r="E136" s="86"/>
      <c r="F136" s="86"/>
      <c r="G136" s="86"/>
      <c r="H136" s="86">
        <f t="shared" si="34"/>
        <v>0</v>
      </c>
      <c r="I136" s="86">
        <f t="shared" si="35"/>
        <v>0</v>
      </c>
      <c r="J136" s="86"/>
      <c r="K136" s="86"/>
      <c r="L136" s="86"/>
      <c r="M136" s="86"/>
      <c r="N136" s="86"/>
      <c r="O136" s="86"/>
      <c r="P136" s="86"/>
      <c r="Q136" s="86"/>
      <c r="R136" s="85"/>
      <c r="S136" s="223"/>
      <c r="T136" s="240"/>
      <c r="U136" s="241"/>
      <c r="V136" s="241"/>
    </row>
    <row r="137" s="210" customFormat="1" ht="19.5" hidden="1" spans="1:22">
      <c r="A137" s="110" t="s">
        <v>132</v>
      </c>
      <c r="B137" s="84" t="s">
        <v>350</v>
      </c>
      <c r="C137" s="86">
        <f t="shared" si="24"/>
        <v>0</v>
      </c>
      <c r="D137" s="86"/>
      <c r="E137" s="86"/>
      <c r="F137" s="86"/>
      <c r="G137" s="86"/>
      <c r="H137" s="86">
        <f t="shared" si="34"/>
        <v>0</v>
      </c>
      <c r="I137" s="86">
        <f t="shared" si="35"/>
        <v>0</v>
      </c>
      <c r="J137" s="86"/>
      <c r="K137" s="86"/>
      <c r="L137" s="86"/>
      <c r="M137" s="86"/>
      <c r="N137" s="86"/>
      <c r="O137" s="86"/>
      <c r="P137" s="86"/>
      <c r="Q137" s="86"/>
      <c r="R137" s="85"/>
      <c r="S137" s="223"/>
      <c r="T137" s="240"/>
      <c r="U137" s="241"/>
      <c r="V137" s="241"/>
    </row>
    <row r="138" s="210" customFormat="1" ht="19.5" hidden="1" spans="1:22">
      <c r="A138" s="110" t="s">
        <v>134</v>
      </c>
      <c r="B138" s="84" t="s">
        <v>351</v>
      </c>
      <c r="C138" s="86">
        <f t="shared" si="24"/>
        <v>0</v>
      </c>
      <c r="D138" s="86"/>
      <c r="E138" s="86"/>
      <c r="F138" s="86"/>
      <c r="G138" s="86"/>
      <c r="H138" s="86">
        <f t="shared" si="34"/>
        <v>0</v>
      </c>
      <c r="I138" s="86">
        <f t="shared" si="35"/>
        <v>0</v>
      </c>
      <c r="J138" s="86"/>
      <c r="K138" s="86"/>
      <c r="L138" s="86"/>
      <c r="M138" s="86"/>
      <c r="N138" s="86"/>
      <c r="O138" s="86"/>
      <c r="P138" s="86"/>
      <c r="Q138" s="86"/>
      <c r="R138" s="85"/>
      <c r="S138" s="223"/>
      <c r="T138" s="240"/>
      <c r="U138" s="241"/>
      <c r="V138" s="241"/>
    </row>
    <row r="139" s="210" customFormat="1" ht="19.5" hidden="1" spans="1:22">
      <c r="A139" s="110" t="s">
        <v>352</v>
      </c>
      <c r="B139" s="84" t="s">
        <v>353</v>
      </c>
      <c r="C139" s="86">
        <f t="shared" si="24"/>
        <v>0</v>
      </c>
      <c r="D139" s="86"/>
      <c r="E139" s="86"/>
      <c r="F139" s="86"/>
      <c r="G139" s="86"/>
      <c r="H139" s="86">
        <f t="shared" si="34"/>
        <v>0</v>
      </c>
      <c r="I139" s="86">
        <f t="shared" si="35"/>
        <v>0</v>
      </c>
      <c r="J139" s="86"/>
      <c r="K139" s="86"/>
      <c r="L139" s="86"/>
      <c r="M139" s="86"/>
      <c r="N139" s="86"/>
      <c r="O139" s="86"/>
      <c r="P139" s="86"/>
      <c r="Q139" s="86"/>
      <c r="R139" s="85"/>
      <c r="S139" s="223"/>
      <c r="T139" s="240"/>
      <c r="U139" s="241"/>
      <c r="V139" s="241"/>
    </row>
    <row r="140" s="210" customFormat="1" ht="19.5" hidden="1" spans="1:22">
      <c r="A140" s="110" t="s">
        <v>136</v>
      </c>
      <c r="B140" s="84" t="s">
        <v>354</v>
      </c>
      <c r="C140" s="86">
        <f t="shared" si="24"/>
        <v>0</v>
      </c>
      <c r="D140" s="86"/>
      <c r="E140" s="86"/>
      <c r="F140" s="86"/>
      <c r="G140" s="86"/>
      <c r="H140" s="86">
        <f t="shared" si="34"/>
        <v>0</v>
      </c>
      <c r="I140" s="86">
        <f t="shared" si="35"/>
        <v>0</v>
      </c>
      <c r="J140" s="86"/>
      <c r="K140" s="86"/>
      <c r="L140" s="86"/>
      <c r="M140" s="86"/>
      <c r="N140" s="86"/>
      <c r="O140" s="86"/>
      <c r="P140" s="86"/>
      <c r="Q140" s="86"/>
      <c r="R140" s="85"/>
      <c r="S140" s="223"/>
      <c r="T140" s="240"/>
      <c r="U140" s="241"/>
      <c r="V140" s="241"/>
    </row>
    <row r="141" s="210" customFormat="1" ht="19.5" hidden="1" spans="1:22">
      <c r="A141" s="110" t="s">
        <v>138</v>
      </c>
      <c r="B141" s="84" t="s">
        <v>355</v>
      </c>
      <c r="C141" s="86">
        <f t="shared" si="24"/>
        <v>0</v>
      </c>
      <c r="D141" s="86"/>
      <c r="E141" s="86"/>
      <c r="F141" s="86"/>
      <c r="G141" s="86"/>
      <c r="H141" s="86">
        <f t="shared" si="34"/>
        <v>0</v>
      </c>
      <c r="I141" s="86">
        <f t="shared" si="35"/>
        <v>0</v>
      </c>
      <c r="J141" s="86"/>
      <c r="K141" s="86"/>
      <c r="L141" s="86"/>
      <c r="M141" s="86"/>
      <c r="N141" s="86"/>
      <c r="O141" s="86"/>
      <c r="P141" s="86"/>
      <c r="Q141" s="86"/>
      <c r="R141" s="85"/>
      <c r="S141" s="223"/>
      <c r="T141" s="240"/>
      <c r="U141" s="241"/>
      <c r="V141" s="241"/>
    </row>
    <row r="142" s="210" customFormat="1" ht="19.5" hidden="1" spans="1:22">
      <c r="A142" s="110" t="s">
        <v>164</v>
      </c>
      <c r="B142" s="84" t="s">
        <v>356</v>
      </c>
      <c r="C142" s="86">
        <f t="shared" si="24"/>
        <v>0</v>
      </c>
      <c r="D142" s="86"/>
      <c r="E142" s="86"/>
      <c r="F142" s="86"/>
      <c r="G142" s="86"/>
      <c r="H142" s="86">
        <f t="shared" si="34"/>
        <v>0</v>
      </c>
      <c r="I142" s="86">
        <f t="shared" si="35"/>
        <v>0</v>
      </c>
      <c r="J142" s="86"/>
      <c r="K142" s="86"/>
      <c r="L142" s="86"/>
      <c r="M142" s="86"/>
      <c r="N142" s="86"/>
      <c r="O142" s="86"/>
      <c r="P142" s="86"/>
      <c r="Q142" s="86"/>
      <c r="R142" s="85"/>
      <c r="S142" s="223"/>
      <c r="T142" s="240"/>
      <c r="U142" s="241"/>
      <c r="V142" s="241"/>
    </row>
    <row r="143" s="210" customFormat="1" ht="19.5" hidden="1" spans="1:22">
      <c r="A143" s="110"/>
      <c r="B143" s="113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5"/>
      <c r="S143" s="223"/>
      <c r="T143" s="240"/>
      <c r="U143" s="241"/>
      <c r="V143" s="241"/>
    </row>
    <row r="144" s="211" customFormat="1" ht="19.5" hidden="1" spans="1:22">
      <c r="A144" s="144" t="s">
        <v>357</v>
      </c>
      <c r="B144" s="80" t="s">
        <v>358</v>
      </c>
      <c r="C144" s="82">
        <f t="shared" ref="C144:P144" si="36">C145+C146+C147+C148+C149+C150</f>
        <v>0</v>
      </c>
      <c r="D144" s="82">
        <f t="shared" si="36"/>
        <v>0</v>
      </c>
      <c r="E144" s="82">
        <f t="shared" si="36"/>
        <v>0</v>
      </c>
      <c r="F144" s="82">
        <f t="shared" si="36"/>
        <v>0</v>
      </c>
      <c r="G144" s="82">
        <f t="shared" si="36"/>
        <v>0</v>
      </c>
      <c r="H144" s="82">
        <f t="shared" si="36"/>
        <v>0</v>
      </c>
      <c r="I144" s="82">
        <f t="shared" si="36"/>
        <v>0</v>
      </c>
      <c r="J144" s="82">
        <f t="shared" si="36"/>
        <v>0</v>
      </c>
      <c r="K144" s="82">
        <f t="shared" si="36"/>
        <v>0</v>
      </c>
      <c r="L144" s="82">
        <f t="shared" si="36"/>
        <v>0</v>
      </c>
      <c r="M144" s="82">
        <f t="shared" si="36"/>
        <v>0</v>
      </c>
      <c r="N144" s="82">
        <f t="shared" si="36"/>
        <v>0</v>
      </c>
      <c r="O144" s="82">
        <f t="shared" si="36"/>
        <v>0</v>
      </c>
      <c r="P144" s="82">
        <f t="shared" si="36"/>
        <v>0</v>
      </c>
      <c r="Q144" s="82"/>
      <c r="R144" s="81"/>
      <c r="S144" s="223"/>
      <c r="T144" s="240"/>
      <c r="U144" s="241"/>
      <c r="V144" s="241"/>
    </row>
    <row r="145" s="210" customFormat="1" ht="19.5" hidden="1" spans="1:22">
      <c r="A145" s="110" t="s">
        <v>110</v>
      </c>
      <c r="B145" s="84" t="s">
        <v>359</v>
      </c>
      <c r="C145" s="86">
        <f t="shared" si="24"/>
        <v>0</v>
      </c>
      <c r="D145" s="86"/>
      <c r="E145" s="86"/>
      <c r="F145" s="86"/>
      <c r="G145" s="86"/>
      <c r="H145" s="86">
        <f t="shared" ref="H145:H150" si="37">I145+N145+O145+P145</f>
        <v>0</v>
      </c>
      <c r="I145" s="86">
        <f t="shared" ref="I145:I150" si="38">J145+K145+L145+M145</f>
        <v>0</v>
      </c>
      <c r="J145" s="86"/>
      <c r="K145" s="86"/>
      <c r="L145" s="86"/>
      <c r="M145" s="86"/>
      <c r="N145" s="86"/>
      <c r="O145" s="86"/>
      <c r="P145" s="86"/>
      <c r="Q145" s="86"/>
      <c r="R145" s="85"/>
      <c r="S145" s="223"/>
      <c r="T145" s="240"/>
      <c r="U145" s="241"/>
      <c r="V145" s="241"/>
    </row>
    <row r="146" s="210" customFormat="1" ht="19.5" hidden="1" spans="1:22">
      <c r="A146" s="110" t="s">
        <v>112</v>
      </c>
      <c r="B146" s="84" t="s">
        <v>360</v>
      </c>
      <c r="C146" s="86">
        <f t="shared" si="24"/>
        <v>0</v>
      </c>
      <c r="D146" s="86"/>
      <c r="E146" s="86"/>
      <c r="F146" s="86"/>
      <c r="G146" s="86"/>
      <c r="H146" s="86">
        <f t="shared" si="37"/>
        <v>0</v>
      </c>
      <c r="I146" s="86">
        <f t="shared" si="38"/>
        <v>0</v>
      </c>
      <c r="J146" s="86"/>
      <c r="K146" s="86"/>
      <c r="L146" s="86"/>
      <c r="M146" s="86"/>
      <c r="N146" s="86"/>
      <c r="O146" s="86"/>
      <c r="P146" s="86"/>
      <c r="Q146" s="86"/>
      <c r="R146" s="85"/>
      <c r="S146" s="223"/>
      <c r="T146" s="240"/>
      <c r="U146" s="241"/>
      <c r="V146" s="241"/>
    </row>
    <row r="147" s="210" customFormat="1" ht="19.5" hidden="1" spans="1:22">
      <c r="A147" s="110" t="s">
        <v>114</v>
      </c>
      <c r="B147" s="84" t="s">
        <v>361</v>
      </c>
      <c r="C147" s="86">
        <f t="shared" si="24"/>
        <v>0</v>
      </c>
      <c r="D147" s="86"/>
      <c r="E147" s="86"/>
      <c r="F147" s="86"/>
      <c r="G147" s="86"/>
      <c r="H147" s="86">
        <f t="shared" si="37"/>
        <v>0</v>
      </c>
      <c r="I147" s="86">
        <f t="shared" si="38"/>
        <v>0</v>
      </c>
      <c r="J147" s="86"/>
      <c r="K147" s="86"/>
      <c r="L147" s="86"/>
      <c r="M147" s="86"/>
      <c r="N147" s="86"/>
      <c r="O147" s="86"/>
      <c r="P147" s="86"/>
      <c r="Q147" s="86"/>
      <c r="R147" s="85"/>
      <c r="S147" s="223"/>
      <c r="T147" s="240"/>
      <c r="U147" s="241"/>
      <c r="V147" s="241"/>
    </row>
    <row r="148" s="210" customFormat="1" ht="19.5" hidden="1" spans="1:22">
      <c r="A148" s="110" t="s">
        <v>121</v>
      </c>
      <c r="B148" s="84" t="s">
        <v>362</v>
      </c>
      <c r="C148" s="86">
        <f t="shared" si="24"/>
        <v>0</v>
      </c>
      <c r="D148" s="86"/>
      <c r="E148" s="86"/>
      <c r="F148" s="86"/>
      <c r="G148" s="86"/>
      <c r="H148" s="86">
        <f t="shared" si="37"/>
        <v>0</v>
      </c>
      <c r="I148" s="86">
        <f t="shared" si="38"/>
        <v>0</v>
      </c>
      <c r="J148" s="86"/>
      <c r="K148" s="86"/>
      <c r="L148" s="86"/>
      <c r="M148" s="86"/>
      <c r="N148" s="86"/>
      <c r="O148" s="86"/>
      <c r="P148" s="86"/>
      <c r="Q148" s="86"/>
      <c r="R148" s="85"/>
      <c r="S148" s="223"/>
      <c r="T148" s="240"/>
      <c r="U148" s="241"/>
      <c r="V148" s="241"/>
    </row>
    <row r="149" s="210" customFormat="1" ht="19.5" hidden="1" spans="1:22">
      <c r="A149" s="110" t="s">
        <v>123</v>
      </c>
      <c r="B149" s="84" t="s">
        <v>363</v>
      </c>
      <c r="C149" s="86">
        <f t="shared" si="24"/>
        <v>0</v>
      </c>
      <c r="D149" s="86"/>
      <c r="E149" s="86"/>
      <c r="F149" s="86"/>
      <c r="G149" s="86"/>
      <c r="H149" s="86">
        <f t="shared" si="37"/>
        <v>0</v>
      </c>
      <c r="I149" s="86">
        <f t="shared" si="38"/>
        <v>0</v>
      </c>
      <c r="J149" s="86"/>
      <c r="K149" s="86"/>
      <c r="L149" s="86"/>
      <c r="M149" s="86"/>
      <c r="N149" s="86"/>
      <c r="O149" s="86"/>
      <c r="P149" s="86"/>
      <c r="Q149" s="86"/>
      <c r="R149" s="85"/>
      <c r="S149" s="223"/>
      <c r="T149" s="240"/>
      <c r="U149" s="241"/>
      <c r="V149" s="241"/>
    </row>
    <row r="150" s="212" customFormat="1" ht="19.5" hidden="1" spans="1:22">
      <c r="A150" s="146" t="s">
        <v>164</v>
      </c>
      <c r="B150" s="84" t="s">
        <v>364</v>
      </c>
      <c r="C150" s="86">
        <f t="shared" si="24"/>
        <v>0</v>
      </c>
      <c r="D150" s="86"/>
      <c r="E150" s="86"/>
      <c r="F150" s="86"/>
      <c r="G150" s="86"/>
      <c r="H150" s="86">
        <f t="shared" si="37"/>
        <v>0</v>
      </c>
      <c r="I150" s="86">
        <f t="shared" si="38"/>
        <v>0</v>
      </c>
      <c r="J150" s="86"/>
      <c r="K150" s="86"/>
      <c r="L150" s="86"/>
      <c r="M150" s="86"/>
      <c r="N150" s="86"/>
      <c r="O150" s="86"/>
      <c r="P150" s="86"/>
      <c r="Q150" s="86"/>
      <c r="R150" s="85"/>
      <c r="S150" s="223"/>
      <c r="T150" s="242"/>
      <c r="U150" s="106"/>
      <c r="V150" s="106"/>
    </row>
    <row r="151" s="213" customFormat="1" ht="19.5" hidden="1" spans="1:22">
      <c r="A151" s="146"/>
      <c r="B151" s="113"/>
      <c r="C151" s="86"/>
      <c r="D151" s="149"/>
      <c r="E151" s="149"/>
      <c r="F151" s="149"/>
      <c r="G151" s="149"/>
      <c r="H151" s="86"/>
      <c r="I151" s="86"/>
      <c r="J151" s="149"/>
      <c r="K151" s="149"/>
      <c r="L151" s="149"/>
      <c r="M151" s="149"/>
      <c r="N151" s="149"/>
      <c r="O151" s="149"/>
      <c r="P151" s="149"/>
      <c r="Q151" s="149"/>
      <c r="R151" s="148"/>
      <c r="S151" s="223"/>
      <c r="T151" s="215"/>
      <c r="U151" s="243"/>
      <c r="V151" s="243"/>
    </row>
    <row r="152" s="214" customFormat="1" ht="19.5" spans="1:22">
      <c r="A152" s="199" t="s">
        <v>365</v>
      </c>
      <c r="B152" s="80" t="s">
        <v>366</v>
      </c>
      <c r="C152" s="82">
        <f>C153+C154+C155+C156+C157+C158+C159+C160</f>
        <v>304</v>
      </c>
      <c r="D152" s="82">
        <f t="shared" ref="D152:Q152" si="39">D153+D154+D155+D156+D157+D158+D159+D160</f>
        <v>0</v>
      </c>
      <c r="E152" s="82">
        <f t="shared" si="39"/>
        <v>0</v>
      </c>
      <c r="F152" s="82">
        <f t="shared" si="39"/>
        <v>0</v>
      </c>
      <c r="G152" s="82">
        <f t="shared" si="39"/>
        <v>304</v>
      </c>
      <c r="H152" s="82">
        <f t="shared" si="39"/>
        <v>1077300</v>
      </c>
      <c r="I152" s="82">
        <f t="shared" si="39"/>
        <v>109860</v>
      </c>
      <c r="J152" s="82">
        <f t="shared" si="39"/>
        <v>0</v>
      </c>
      <c r="K152" s="82">
        <f t="shared" si="39"/>
        <v>0</v>
      </c>
      <c r="L152" s="82">
        <f t="shared" si="39"/>
        <v>0</v>
      </c>
      <c r="M152" s="82">
        <f t="shared" si="39"/>
        <v>109860</v>
      </c>
      <c r="N152" s="82">
        <f t="shared" si="39"/>
        <v>0</v>
      </c>
      <c r="O152" s="82">
        <f t="shared" si="39"/>
        <v>451440</v>
      </c>
      <c r="P152" s="82">
        <f t="shared" si="39"/>
        <v>0</v>
      </c>
      <c r="Q152" s="82">
        <f t="shared" si="39"/>
        <v>516000</v>
      </c>
      <c r="R152" s="151"/>
      <c r="S152" s="223"/>
      <c r="T152" s="215"/>
      <c r="U152" s="243"/>
      <c r="V152" s="243"/>
    </row>
    <row r="153" s="213" customFormat="1" ht="19.5" hidden="1" spans="1:22">
      <c r="A153" s="146" t="s">
        <v>110</v>
      </c>
      <c r="B153" s="84" t="s">
        <v>367</v>
      </c>
      <c r="C153" s="86">
        <f t="shared" ref="C153:C162" si="40">D153+E153+F153+G153</f>
        <v>0</v>
      </c>
      <c r="D153" s="86"/>
      <c r="E153" s="86"/>
      <c r="F153" s="86"/>
      <c r="G153" s="86"/>
      <c r="H153" s="86">
        <f t="shared" ref="H153:H159" si="41">I153+N153+O153+P153</f>
        <v>0</v>
      </c>
      <c r="I153" s="86">
        <f t="shared" ref="I153:I162" si="42">J153+K153+L153+M153</f>
        <v>0</v>
      </c>
      <c r="J153" s="86"/>
      <c r="K153" s="86"/>
      <c r="L153" s="86"/>
      <c r="M153" s="86"/>
      <c r="N153" s="86"/>
      <c r="O153" s="86"/>
      <c r="P153" s="86"/>
      <c r="Q153" s="86"/>
      <c r="R153" s="85"/>
      <c r="S153" s="223"/>
      <c r="T153" s="215"/>
      <c r="U153" s="243"/>
      <c r="V153" s="243"/>
    </row>
    <row r="154" s="213" customFormat="1" ht="19.5" hidden="1" spans="1:22">
      <c r="A154" s="146" t="s">
        <v>112</v>
      </c>
      <c r="B154" s="84" t="s">
        <v>369</v>
      </c>
      <c r="C154" s="86">
        <f t="shared" si="40"/>
        <v>0</v>
      </c>
      <c r="D154" s="86"/>
      <c r="E154" s="86"/>
      <c r="F154" s="86"/>
      <c r="G154" s="86"/>
      <c r="H154" s="86">
        <f t="shared" si="41"/>
        <v>0</v>
      </c>
      <c r="I154" s="86">
        <f t="shared" si="42"/>
        <v>0</v>
      </c>
      <c r="J154" s="86"/>
      <c r="K154" s="86"/>
      <c r="L154" s="86"/>
      <c r="M154" s="86"/>
      <c r="N154" s="86"/>
      <c r="O154" s="86"/>
      <c r="P154" s="86"/>
      <c r="Q154" s="86"/>
      <c r="R154" s="85"/>
      <c r="S154" s="223"/>
      <c r="T154" s="215"/>
      <c r="U154" s="243"/>
      <c r="V154" s="243"/>
    </row>
    <row r="155" s="213" customFormat="1" ht="19.5" hidden="1" spans="1:22">
      <c r="A155" s="146" t="s">
        <v>114</v>
      </c>
      <c r="B155" s="84" t="s">
        <v>370</v>
      </c>
      <c r="C155" s="86">
        <f t="shared" si="40"/>
        <v>0</v>
      </c>
      <c r="D155" s="86"/>
      <c r="E155" s="86"/>
      <c r="F155" s="86"/>
      <c r="G155" s="86"/>
      <c r="H155" s="86">
        <f t="shared" si="41"/>
        <v>0</v>
      </c>
      <c r="I155" s="86">
        <f t="shared" si="42"/>
        <v>0</v>
      </c>
      <c r="J155" s="86"/>
      <c r="K155" s="86"/>
      <c r="L155" s="86"/>
      <c r="M155" s="86"/>
      <c r="N155" s="86"/>
      <c r="O155" s="86"/>
      <c r="P155" s="86"/>
      <c r="Q155" s="86"/>
      <c r="R155" s="85"/>
      <c r="S155" s="223"/>
      <c r="T155" s="215"/>
      <c r="U155" s="243"/>
      <c r="V155" s="243"/>
    </row>
    <row r="156" s="213" customFormat="1" ht="19.5" hidden="1" spans="1:22">
      <c r="A156" s="146" t="s">
        <v>121</v>
      </c>
      <c r="B156" s="84" t="s">
        <v>371</v>
      </c>
      <c r="C156" s="86">
        <f t="shared" si="40"/>
        <v>0</v>
      </c>
      <c r="D156" s="86"/>
      <c r="E156" s="86"/>
      <c r="F156" s="86"/>
      <c r="G156" s="86"/>
      <c r="H156" s="86">
        <f t="shared" si="41"/>
        <v>0</v>
      </c>
      <c r="I156" s="86">
        <f t="shared" si="42"/>
        <v>0</v>
      </c>
      <c r="J156" s="86"/>
      <c r="K156" s="86"/>
      <c r="L156" s="86"/>
      <c r="M156" s="86"/>
      <c r="N156" s="86"/>
      <c r="O156" s="86"/>
      <c r="P156" s="86"/>
      <c r="Q156" s="86"/>
      <c r="R156" s="85"/>
      <c r="S156" s="223"/>
      <c r="T156" s="215"/>
      <c r="U156" s="243"/>
      <c r="V156" s="243"/>
    </row>
    <row r="157" s="213" customFormat="1" ht="19.5" hidden="1" spans="1:22">
      <c r="A157" s="146" t="s">
        <v>126</v>
      </c>
      <c r="B157" s="84" t="s">
        <v>374</v>
      </c>
      <c r="C157" s="86">
        <f t="shared" si="40"/>
        <v>0</v>
      </c>
      <c r="D157" s="86"/>
      <c r="E157" s="86"/>
      <c r="F157" s="86"/>
      <c r="G157" s="86"/>
      <c r="H157" s="86">
        <f t="shared" si="41"/>
        <v>0</v>
      </c>
      <c r="I157" s="86">
        <f t="shared" si="42"/>
        <v>0</v>
      </c>
      <c r="J157" s="86"/>
      <c r="K157" s="86"/>
      <c r="L157" s="86"/>
      <c r="M157" s="86"/>
      <c r="N157" s="86"/>
      <c r="O157" s="86"/>
      <c r="P157" s="86"/>
      <c r="Q157" s="86"/>
      <c r="R157" s="85"/>
      <c r="S157" s="223"/>
      <c r="T157" s="215"/>
      <c r="U157" s="243"/>
      <c r="V157" s="243"/>
    </row>
    <row r="158" s="213" customFormat="1" ht="19.5" hidden="1" spans="1:22">
      <c r="A158" s="146" t="s">
        <v>128</v>
      </c>
      <c r="B158" s="84" t="s">
        <v>376</v>
      </c>
      <c r="C158" s="86">
        <f t="shared" si="40"/>
        <v>0</v>
      </c>
      <c r="D158" s="86"/>
      <c r="E158" s="86"/>
      <c r="F158" s="86"/>
      <c r="G158" s="86"/>
      <c r="H158" s="86">
        <f t="shared" si="41"/>
        <v>0</v>
      </c>
      <c r="I158" s="86">
        <f t="shared" si="42"/>
        <v>0</v>
      </c>
      <c r="J158" s="86"/>
      <c r="K158" s="86"/>
      <c r="L158" s="86"/>
      <c r="M158" s="86"/>
      <c r="N158" s="86"/>
      <c r="O158" s="86"/>
      <c r="P158" s="86"/>
      <c r="Q158" s="86"/>
      <c r="R158" s="85"/>
      <c r="S158" s="223"/>
      <c r="T158" s="215"/>
      <c r="U158" s="243"/>
      <c r="V158" s="243"/>
    </row>
    <row r="159" s="213" customFormat="1" ht="19.5" hidden="1" spans="1:22">
      <c r="A159" s="146" t="s">
        <v>130</v>
      </c>
      <c r="B159" s="84" t="s">
        <v>378</v>
      </c>
      <c r="C159" s="86">
        <f t="shared" si="40"/>
        <v>0</v>
      </c>
      <c r="D159" s="86"/>
      <c r="E159" s="86"/>
      <c r="F159" s="86"/>
      <c r="G159" s="86"/>
      <c r="H159" s="86">
        <f t="shared" si="41"/>
        <v>0</v>
      </c>
      <c r="I159" s="86">
        <f t="shared" si="42"/>
        <v>0</v>
      </c>
      <c r="J159" s="86"/>
      <c r="K159" s="86"/>
      <c r="L159" s="86"/>
      <c r="M159" s="86"/>
      <c r="N159" s="86"/>
      <c r="O159" s="86"/>
      <c r="P159" s="86"/>
      <c r="Q159" s="86"/>
      <c r="R159" s="85"/>
      <c r="S159" s="223"/>
      <c r="T159" s="215"/>
      <c r="U159" s="243"/>
      <c r="V159" s="243"/>
    </row>
    <row r="160" s="213" customFormat="1" ht="19.5" spans="1:22">
      <c r="A160" s="146" t="s">
        <v>164</v>
      </c>
      <c r="B160" s="84" t="s">
        <v>379</v>
      </c>
      <c r="C160" s="86">
        <f t="shared" si="40"/>
        <v>304</v>
      </c>
      <c r="D160" s="86"/>
      <c r="E160" s="86"/>
      <c r="F160" s="86"/>
      <c r="G160" s="86">
        <f>G161+G162</f>
        <v>304</v>
      </c>
      <c r="H160" s="86">
        <f>I160+N160+O160+P160+Q160</f>
        <v>1077300</v>
      </c>
      <c r="I160" s="86">
        <f t="shared" si="42"/>
        <v>109860</v>
      </c>
      <c r="J160" s="86">
        <f t="shared" ref="J160:Q160" si="43">J161+J162</f>
        <v>0</v>
      </c>
      <c r="K160" s="86">
        <f t="shared" si="43"/>
        <v>0</v>
      </c>
      <c r="L160" s="86">
        <f t="shared" si="43"/>
        <v>0</v>
      </c>
      <c r="M160" s="86">
        <f t="shared" si="43"/>
        <v>109860</v>
      </c>
      <c r="N160" s="86">
        <f t="shared" si="43"/>
        <v>0</v>
      </c>
      <c r="O160" s="86">
        <f t="shared" si="43"/>
        <v>451440</v>
      </c>
      <c r="P160" s="86">
        <f t="shared" si="43"/>
        <v>0</v>
      </c>
      <c r="Q160" s="86">
        <f t="shared" si="43"/>
        <v>516000</v>
      </c>
      <c r="R160" s="85"/>
      <c r="S160" s="223"/>
      <c r="T160" s="215"/>
      <c r="U160" s="243"/>
      <c r="V160" s="243"/>
    </row>
    <row r="161" s="215" customFormat="1" ht="24" spans="1:19">
      <c r="A161" s="237"/>
      <c r="B161" s="238" t="s">
        <v>453</v>
      </c>
      <c r="C161" s="230">
        <f t="shared" si="40"/>
        <v>57</v>
      </c>
      <c r="D161" s="230"/>
      <c r="E161" s="230"/>
      <c r="F161" s="230"/>
      <c r="G161" s="230">
        <v>57</v>
      </c>
      <c r="H161" s="230">
        <f>I161+N161+O161+P161+Q161</f>
        <v>994440</v>
      </c>
      <c r="I161" s="230">
        <f t="shared" si="42"/>
        <v>27000</v>
      </c>
      <c r="J161" s="230"/>
      <c r="K161" s="230"/>
      <c r="L161" s="230"/>
      <c r="M161" s="230">
        <v>27000</v>
      </c>
      <c r="N161" s="230"/>
      <c r="O161" s="230">
        <v>451440</v>
      </c>
      <c r="P161" s="230"/>
      <c r="Q161" s="230">
        <v>516000</v>
      </c>
      <c r="R161" s="236" t="s">
        <v>454</v>
      </c>
      <c r="S161" s="223"/>
    </row>
    <row r="162" s="215" customFormat="1" ht="19.5" spans="1:19">
      <c r="A162" s="237"/>
      <c r="B162" s="238" t="s">
        <v>455</v>
      </c>
      <c r="C162" s="230">
        <f t="shared" si="40"/>
        <v>247</v>
      </c>
      <c r="D162" s="239"/>
      <c r="E162" s="239"/>
      <c r="F162" s="239"/>
      <c r="G162" s="239">
        <v>247</v>
      </c>
      <c r="H162" s="230">
        <f>I162+N162+O162+P162+Q162</f>
        <v>82860</v>
      </c>
      <c r="I162" s="230">
        <f t="shared" si="42"/>
        <v>82860</v>
      </c>
      <c r="J162" s="239"/>
      <c r="K162" s="239"/>
      <c r="L162" s="239"/>
      <c r="M162" s="230">
        <v>82860</v>
      </c>
      <c r="N162" s="230"/>
      <c r="O162" s="230"/>
      <c r="P162" s="230"/>
      <c r="Q162" s="230"/>
      <c r="R162" s="236" t="s">
        <v>456</v>
      </c>
      <c r="S162" s="223"/>
    </row>
    <row r="163" s="214" customFormat="1" ht="19.5" hidden="1" spans="1:22">
      <c r="A163" s="199" t="s">
        <v>380</v>
      </c>
      <c r="B163" s="80" t="s">
        <v>381</v>
      </c>
      <c r="C163" s="82">
        <f t="shared" ref="C163:P163" si="44">C164+C165+C166+C167+C168+C169+C170</f>
        <v>0</v>
      </c>
      <c r="D163" s="82">
        <f t="shared" si="44"/>
        <v>0</v>
      </c>
      <c r="E163" s="82">
        <f t="shared" si="44"/>
        <v>0</v>
      </c>
      <c r="F163" s="82">
        <f t="shared" si="44"/>
        <v>0</v>
      </c>
      <c r="G163" s="82">
        <f t="shared" si="44"/>
        <v>0</v>
      </c>
      <c r="H163" s="82">
        <f t="shared" si="44"/>
        <v>0</v>
      </c>
      <c r="I163" s="82">
        <f t="shared" si="44"/>
        <v>0</v>
      </c>
      <c r="J163" s="82">
        <f t="shared" si="44"/>
        <v>0</v>
      </c>
      <c r="K163" s="82">
        <f t="shared" si="44"/>
        <v>0</v>
      </c>
      <c r="L163" s="82">
        <f t="shared" si="44"/>
        <v>0</v>
      </c>
      <c r="M163" s="82">
        <f t="shared" si="44"/>
        <v>0</v>
      </c>
      <c r="N163" s="82">
        <f t="shared" si="44"/>
        <v>0</v>
      </c>
      <c r="O163" s="82">
        <f t="shared" si="44"/>
        <v>0</v>
      </c>
      <c r="P163" s="82">
        <f t="shared" si="44"/>
        <v>0</v>
      </c>
      <c r="Q163" s="82"/>
      <c r="R163" s="151"/>
      <c r="S163" s="223"/>
      <c r="T163" s="215"/>
      <c r="U163" s="243"/>
      <c r="V163" s="243"/>
    </row>
    <row r="164" s="213" customFormat="1" ht="19.5" hidden="1" spans="1:22">
      <c r="A164" s="146" t="s">
        <v>110</v>
      </c>
      <c r="B164" s="84" t="s">
        <v>382</v>
      </c>
      <c r="C164" s="86">
        <f t="shared" ref="C164:C210" si="45">D164+E164+F164+G164</f>
        <v>0</v>
      </c>
      <c r="D164" s="86"/>
      <c r="E164" s="86"/>
      <c r="F164" s="86"/>
      <c r="G164" s="86"/>
      <c r="H164" s="86">
        <f t="shared" ref="H164:H170" si="46">I164+N164+O164+P164</f>
        <v>0</v>
      </c>
      <c r="I164" s="86">
        <f t="shared" ref="I164:I170" si="47">J164+K164+L164+M164</f>
        <v>0</v>
      </c>
      <c r="J164" s="86"/>
      <c r="K164" s="86"/>
      <c r="L164" s="86"/>
      <c r="M164" s="86"/>
      <c r="N164" s="86"/>
      <c r="O164" s="86"/>
      <c r="P164" s="86"/>
      <c r="Q164" s="86"/>
      <c r="R164" s="85"/>
      <c r="S164" s="223"/>
      <c r="T164" s="215"/>
      <c r="U164" s="243"/>
      <c r="V164" s="243"/>
    </row>
    <row r="165" s="213" customFormat="1" ht="19.5" hidden="1" spans="1:22">
      <c r="A165" s="146" t="s">
        <v>112</v>
      </c>
      <c r="B165" s="84" t="s">
        <v>383</v>
      </c>
      <c r="C165" s="86">
        <f t="shared" si="45"/>
        <v>0</v>
      </c>
      <c r="D165" s="86"/>
      <c r="E165" s="86"/>
      <c r="F165" s="86"/>
      <c r="G165" s="86"/>
      <c r="H165" s="86">
        <f t="shared" si="46"/>
        <v>0</v>
      </c>
      <c r="I165" s="86">
        <f t="shared" si="47"/>
        <v>0</v>
      </c>
      <c r="J165" s="86"/>
      <c r="K165" s="86"/>
      <c r="L165" s="86"/>
      <c r="M165" s="86"/>
      <c r="N165" s="86"/>
      <c r="O165" s="86"/>
      <c r="P165" s="86"/>
      <c r="Q165" s="86"/>
      <c r="R165" s="85"/>
      <c r="S165" s="223"/>
      <c r="T165" s="215"/>
      <c r="U165" s="243"/>
      <c r="V165" s="243"/>
    </row>
    <row r="166" s="213" customFormat="1" ht="19.5" hidden="1" spans="1:22">
      <c r="A166" s="146" t="s">
        <v>114</v>
      </c>
      <c r="B166" s="84" t="s">
        <v>384</v>
      </c>
      <c r="C166" s="86">
        <f t="shared" si="45"/>
        <v>0</v>
      </c>
      <c r="D166" s="86"/>
      <c r="E166" s="86"/>
      <c r="F166" s="86"/>
      <c r="G166" s="86"/>
      <c r="H166" s="86">
        <f t="shared" si="46"/>
        <v>0</v>
      </c>
      <c r="I166" s="86">
        <f t="shared" si="47"/>
        <v>0</v>
      </c>
      <c r="J166" s="86"/>
      <c r="K166" s="86"/>
      <c r="L166" s="86"/>
      <c r="M166" s="86"/>
      <c r="N166" s="86"/>
      <c r="O166" s="86"/>
      <c r="P166" s="86"/>
      <c r="Q166" s="86"/>
      <c r="R166" s="85"/>
      <c r="S166" s="223"/>
      <c r="T166" s="215"/>
      <c r="U166" s="243"/>
      <c r="V166" s="243"/>
    </row>
    <row r="167" s="213" customFormat="1" ht="19.5" hidden="1" spans="1:22">
      <c r="A167" s="146" t="s">
        <v>119</v>
      </c>
      <c r="B167" s="84" t="s">
        <v>385</v>
      </c>
      <c r="C167" s="86">
        <f t="shared" si="45"/>
        <v>0</v>
      </c>
      <c r="D167" s="86"/>
      <c r="E167" s="86"/>
      <c r="F167" s="86"/>
      <c r="G167" s="86"/>
      <c r="H167" s="86">
        <f t="shared" si="46"/>
        <v>0</v>
      </c>
      <c r="I167" s="86">
        <f t="shared" si="47"/>
        <v>0</v>
      </c>
      <c r="J167" s="86"/>
      <c r="K167" s="86"/>
      <c r="L167" s="86"/>
      <c r="M167" s="86"/>
      <c r="N167" s="86"/>
      <c r="O167" s="86"/>
      <c r="P167" s="86"/>
      <c r="Q167" s="86"/>
      <c r="R167" s="85"/>
      <c r="S167" s="223"/>
      <c r="T167" s="215"/>
      <c r="U167" s="243"/>
      <c r="V167" s="243"/>
    </row>
    <row r="168" s="213" customFormat="1" ht="19.5" hidden="1" spans="1:22">
      <c r="A168" s="146" t="s">
        <v>121</v>
      </c>
      <c r="B168" s="84" t="s">
        <v>386</v>
      </c>
      <c r="C168" s="86">
        <f t="shared" si="45"/>
        <v>0</v>
      </c>
      <c r="D168" s="86"/>
      <c r="E168" s="86"/>
      <c r="F168" s="86"/>
      <c r="G168" s="86"/>
      <c r="H168" s="86">
        <f t="shared" si="46"/>
        <v>0</v>
      </c>
      <c r="I168" s="86">
        <f t="shared" si="47"/>
        <v>0</v>
      </c>
      <c r="J168" s="86"/>
      <c r="K168" s="86"/>
      <c r="L168" s="86"/>
      <c r="M168" s="86"/>
      <c r="N168" s="86"/>
      <c r="O168" s="86"/>
      <c r="P168" s="86"/>
      <c r="Q168" s="86"/>
      <c r="R168" s="85"/>
      <c r="S168" s="223"/>
      <c r="T168" s="215"/>
      <c r="U168" s="243"/>
      <c r="V168" s="243"/>
    </row>
    <row r="169" s="213" customFormat="1" ht="19.5" hidden="1" spans="1:22">
      <c r="A169" s="146" t="s">
        <v>123</v>
      </c>
      <c r="B169" s="84" t="s">
        <v>387</v>
      </c>
      <c r="C169" s="86">
        <f t="shared" si="45"/>
        <v>0</v>
      </c>
      <c r="D169" s="86"/>
      <c r="E169" s="86"/>
      <c r="F169" s="86"/>
      <c r="G169" s="86"/>
      <c r="H169" s="86">
        <f t="shared" si="46"/>
        <v>0</v>
      </c>
      <c r="I169" s="86">
        <f t="shared" si="47"/>
        <v>0</v>
      </c>
      <c r="J169" s="86"/>
      <c r="K169" s="86"/>
      <c r="L169" s="86"/>
      <c r="M169" s="86"/>
      <c r="N169" s="86"/>
      <c r="O169" s="86"/>
      <c r="P169" s="86"/>
      <c r="Q169" s="86"/>
      <c r="R169" s="85"/>
      <c r="S169" s="223"/>
      <c r="T169" s="215"/>
      <c r="U169" s="243"/>
      <c r="V169" s="243"/>
    </row>
    <row r="170" s="213" customFormat="1" ht="19.5" hidden="1" spans="1:22">
      <c r="A170" s="146" t="s">
        <v>164</v>
      </c>
      <c r="B170" s="84" t="s">
        <v>388</v>
      </c>
      <c r="C170" s="86">
        <f t="shared" si="45"/>
        <v>0</v>
      </c>
      <c r="D170" s="86"/>
      <c r="E170" s="86"/>
      <c r="F170" s="86"/>
      <c r="G170" s="86"/>
      <c r="H170" s="86">
        <f t="shared" si="46"/>
        <v>0</v>
      </c>
      <c r="I170" s="86">
        <f t="shared" si="47"/>
        <v>0</v>
      </c>
      <c r="J170" s="86"/>
      <c r="K170" s="86"/>
      <c r="L170" s="86"/>
      <c r="M170" s="86"/>
      <c r="N170" s="86"/>
      <c r="O170" s="86"/>
      <c r="P170" s="86"/>
      <c r="Q170" s="86"/>
      <c r="R170" s="85"/>
      <c r="S170" s="223"/>
      <c r="T170" s="215"/>
      <c r="U170" s="243"/>
      <c r="V170" s="243"/>
    </row>
    <row r="171" s="213" customFormat="1" ht="19.5" hidden="1" spans="1:22">
      <c r="A171" s="146"/>
      <c r="B171" s="113"/>
      <c r="C171" s="86"/>
      <c r="D171" s="149"/>
      <c r="E171" s="149"/>
      <c r="F171" s="149"/>
      <c r="G171" s="149"/>
      <c r="H171" s="86"/>
      <c r="I171" s="86"/>
      <c r="J171" s="149"/>
      <c r="K171" s="149"/>
      <c r="L171" s="149"/>
      <c r="M171" s="149"/>
      <c r="N171" s="149"/>
      <c r="O171" s="149"/>
      <c r="P171" s="149"/>
      <c r="Q171" s="149"/>
      <c r="R171" s="148"/>
      <c r="S171" s="223"/>
      <c r="T171" s="215"/>
      <c r="U171" s="243"/>
      <c r="V171" s="243"/>
    </row>
    <row r="172" s="214" customFormat="1" ht="19.5" hidden="1" spans="1:22">
      <c r="A172" s="199" t="s">
        <v>389</v>
      </c>
      <c r="B172" s="80" t="s">
        <v>390</v>
      </c>
      <c r="C172" s="82">
        <f>C173+C174+C175+C176+C177+C178+C179</f>
        <v>0</v>
      </c>
      <c r="D172" s="82">
        <f t="shared" ref="D172:P172" si="48">D173+D174+D175+D176+D177+D178+D179</f>
        <v>0</v>
      </c>
      <c r="E172" s="82">
        <f t="shared" si="48"/>
        <v>0</v>
      </c>
      <c r="F172" s="82">
        <f t="shared" si="48"/>
        <v>0</v>
      </c>
      <c r="G172" s="82">
        <f t="shared" si="48"/>
        <v>0</v>
      </c>
      <c r="H172" s="82">
        <f t="shared" si="48"/>
        <v>0</v>
      </c>
      <c r="I172" s="82">
        <f t="shared" si="48"/>
        <v>0</v>
      </c>
      <c r="J172" s="82">
        <f t="shared" si="48"/>
        <v>0</v>
      </c>
      <c r="K172" s="82">
        <f t="shared" si="48"/>
        <v>0</v>
      </c>
      <c r="L172" s="82">
        <f t="shared" si="48"/>
        <v>0</v>
      </c>
      <c r="M172" s="82">
        <f t="shared" si="48"/>
        <v>0</v>
      </c>
      <c r="N172" s="82">
        <f t="shared" si="48"/>
        <v>0</v>
      </c>
      <c r="O172" s="82">
        <f t="shared" si="48"/>
        <v>0</v>
      </c>
      <c r="P172" s="82">
        <f t="shared" si="48"/>
        <v>0</v>
      </c>
      <c r="Q172" s="82"/>
      <c r="R172" s="151"/>
      <c r="S172" s="223"/>
      <c r="T172" s="215"/>
      <c r="U172" s="243"/>
      <c r="V172" s="243"/>
    </row>
    <row r="173" s="213" customFormat="1" ht="19.5" hidden="1" spans="1:22">
      <c r="A173" s="146" t="s">
        <v>110</v>
      </c>
      <c r="B173" s="84" t="s">
        <v>391</v>
      </c>
      <c r="C173" s="86">
        <f t="shared" si="45"/>
        <v>0</v>
      </c>
      <c r="D173" s="86"/>
      <c r="E173" s="86"/>
      <c r="F173" s="86"/>
      <c r="G173" s="86"/>
      <c r="H173" s="86">
        <f t="shared" ref="H173:H179" si="49">I173+N173+O173+P173</f>
        <v>0</v>
      </c>
      <c r="I173" s="86">
        <f>J173+K173+L173+M173</f>
        <v>0</v>
      </c>
      <c r="J173" s="86"/>
      <c r="K173" s="86"/>
      <c r="L173" s="86"/>
      <c r="M173" s="86"/>
      <c r="N173" s="86"/>
      <c r="O173" s="86"/>
      <c r="P173" s="86"/>
      <c r="Q173" s="86"/>
      <c r="R173" s="85"/>
      <c r="S173" s="223"/>
      <c r="T173" s="215"/>
      <c r="U173" s="243"/>
      <c r="V173" s="243"/>
    </row>
    <row r="174" s="213" customFormat="1" ht="19.5" hidden="1" spans="1:22">
      <c r="A174" s="146" t="s">
        <v>112</v>
      </c>
      <c r="B174" s="84" t="s">
        <v>392</v>
      </c>
      <c r="C174" s="86">
        <f t="shared" si="45"/>
        <v>0</v>
      </c>
      <c r="D174" s="86"/>
      <c r="E174" s="86"/>
      <c r="F174" s="86"/>
      <c r="G174" s="86"/>
      <c r="H174" s="86">
        <f t="shared" si="49"/>
        <v>0</v>
      </c>
      <c r="I174" s="86">
        <f t="shared" ref="I174:I179" si="50">J174+K174+L174+M174</f>
        <v>0</v>
      </c>
      <c r="J174" s="86"/>
      <c r="K174" s="86"/>
      <c r="L174" s="86"/>
      <c r="M174" s="86"/>
      <c r="N174" s="86"/>
      <c r="O174" s="86"/>
      <c r="P174" s="86"/>
      <c r="Q174" s="86"/>
      <c r="R174" s="85"/>
      <c r="S174" s="223"/>
      <c r="T174" s="215"/>
      <c r="U174" s="243"/>
      <c r="V174" s="243"/>
    </row>
    <row r="175" s="213" customFormat="1" ht="19.5" hidden="1" spans="1:22">
      <c r="A175" s="146" t="s">
        <v>114</v>
      </c>
      <c r="B175" s="84" t="s">
        <v>393</v>
      </c>
      <c r="C175" s="86">
        <f t="shared" si="45"/>
        <v>0</v>
      </c>
      <c r="D175" s="86"/>
      <c r="E175" s="86"/>
      <c r="F175" s="86"/>
      <c r="G175" s="86"/>
      <c r="H175" s="86">
        <f t="shared" si="49"/>
        <v>0</v>
      </c>
      <c r="I175" s="86">
        <f t="shared" si="50"/>
        <v>0</v>
      </c>
      <c r="J175" s="86"/>
      <c r="K175" s="86"/>
      <c r="L175" s="86"/>
      <c r="M175" s="86"/>
      <c r="N175" s="86"/>
      <c r="O175" s="86"/>
      <c r="P175" s="86"/>
      <c r="Q175" s="86"/>
      <c r="R175" s="85"/>
      <c r="S175" s="223"/>
      <c r="T175" s="215"/>
      <c r="U175" s="243"/>
      <c r="V175" s="243"/>
    </row>
    <row r="176" s="213" customFormat="1" ht="19.5" hidden="1" spans="1:22">
      <c r="A176" s="146" t="s">
        <v>121</v>
      </c>
      <c r="B176" s="84" t="s">
        <v>394</v>
      </c>
      <c r="C176" s="86">
        <f t="shared" si="45"/>
        <v>0</v>
      </c>
      <c r="D176" s="86"/>
      <c r="E176" s="86"/>
      <c r="F176" s="86"/>
      <c r="G176" s="86"/>
      <c r="H176" s="86">
        <f t="shared" si="49"/>
        <v>0</v>
      </c>
      <c r="I176" s="86">
        <f t="shared" si="50"/>
        <v>0</v>
      </c>
      <c r="J176" s="86"/>
      <c r="K176" s="86"/>
      <c r="L176" s="86"/>
      <c r="M176" s="86"/>
      <c r="N176" s="86"/>
      <c r="O176" s="86"/>
      <c r="P176" s="86"/>
      <c r="Q176" s="86"/>
      <c r="R176" s="85"/>
      <c r="S176" s="223"/>
      <c r="T176" s="215"/>
      <c r="U176" s="243"/>
      <c r="V176" s="243"/>
    </row>
    <row r="177" s="213" customFormat="1" ht="19.5" hidden="1" spans="1:22">
      <c r="A177" s="146" t="s">
        <v>126</v>
      </c>
      <c r="B177" s="84" t="s">
        <v>395</v>
      </c>
      <c r="C177" s="86">
        <f t="shared" si="45"/>
        <v>0</v>
      </c>
      <c r="D177" s="86"/>
      <c r="E177" s="86"/>
      <c r="F177" s="86"/>
      <c r="G177" s="86"/>
      <c r="H177" s="86">
        <f t="shared" si="49"/>
        <v>0</v>
      </c>
      <c r="I177" s="86">
        <f t="shared" si="50"/>
        <v>0</v>
      </c>
      <c r="J177" s="86"/>
      <c r="K177" s="86"/>
      <c r="L177" s="86"/>
      <c r="M177" s="86"/>
      <c r="N177" s="86"/>
      <c r="O177" s="86"/>
      <c r="P177" s="86"/>
      <c r="Q177" s="86"/>
      <c r="R177" s="85"/>
      <c r="S177" s="223"/>
      <c r="T177" s="215"/>
      <c r="U177" s="243"/>
      <c r="V177" s="243"/>
    </row>
    <row r="178" s="213" customFormat="1" ht="19.5" hidden="1" spans="1:22">
      <c r="A178" s="146" t="s">
        <v>128</v>
      </c>
      <c r="B178" s="84" t="s">
        <v>396</v>
      </c>
      <c r="C178" s="86">
        <f t="shared" si="45"/>
        <v>0</v>
      </c>
      <c r="D178" s="86"/>
      <c r="E178" s="86"/>
      <c r="F178" s="86"/>
      <c r="G178" s="86"/>
      <c r="H178" s="86">
        <f t="shared" si="49"/>
        <v>0</v>
      </c>
      <c r="I178" s="86">
        <f t="shared" si="50"/>
        <v>0</v>
      </c>
      <c r="J178" s="86"/>
      <c r="K178" s="86"/>
      <c r="L178" s="86"/>
      <c r="M178" s="86"/>
      <c r="N178" s="86"/>
      <c r="O178" s="86"/>
      <c r="P178" s="86"/>
      <c r="Q178" s="86"/>
      <c r="R178" s="85"/>
      <c r="S178" s="223"/>
      <c r="T178" s="215"/>
      <c r="U178" s="243"/>
      <c r="V178" s="243"/>
    </row>
    <row r="179" s="213" customFormat="1" ht="19.5" hidden="1" spans="1:22">
      <c r="A179" s="146" t="s">
        <v>164</v>
      </c>
      <c r="B179" s="84" t="s">
        <v>397</v>
      </c>
      <c r="C179" s="86">
        <f t="shared" si="45"/>
        <v>0</v>
      </c>
      <c r="D179" s="86"/>
      <c r="E179" s="86"/>
      <c r="F179" s="86"/>
      <c r="G179" s="86"/>
      <c r="H179" s="86">
        <f t="shared" si="49"/>
        <v>0</v>
      </c>
      <c r="I179" s="86">
        <f t="shared" si="50"/>
        <v>0</v>
      </c>
      <c r="J179" s="86"/>
      <c r="K179" s="86"/>
      <c r="L179" s="86"/>
      <c r="M179" s="86"/>
      <c r="N179" s="86"/>
      <c r="O179" s="86"/>
      <c r="P179" s="86"/>
      <c r="Q179" s="86"/>
      <c r="R179" s="85"/>
      <c r="S179" s="223"/>
      <c r="T179" s="215"/>
      <c r="U179" s="243"/>
      <c r="V179" s="243"/>
    </row>
    <row r="180" s="213" customFormat="1" ht="19.5" hidden="1" spans="1:22">
      <c r="A180" s="146"/>
      <c r="B180" s="113"/>
      <c r="C180" s="86"/>
      <c r="D180" s="149"/>
      <c r="E180" s="149"/>
      <c r="F180" s="149"/>
      <c r="G180" s="149"/>
      <c r="H180" s="86"/>
      <c r="I180" s="86"/>
      <c r="J180" s="149"/>
      <c r="K180" s="149"/>
      <c r="L180" s="149"/>
      <c r="M180" s="149"/>
      <c r="N180" s="149"/>
      <c r="O180" s="149"/>
      <c r="P180" s="149"/>
      <c r="Q180" s="149"/>
      <c r="R180" s="148"/>
      <c r="S180" s="223"/>
      <c r="T180" s="215"/>
      <c r="U180" s="243"/>
      <c r="V180" s="243"/>
    </row>
    <row r="181" s="214" customFormat="1" ht="19.5" hidden="1" spans="1:22">
      <c r="A181" s="199" t="s">
        <v>398</v>
      </c>
      <c r="B181" s="80" t="s">
        <v>399</v>
      </c>
      <c r="C181" s="82">
        <f>C182+C183+C184</f>
        <v>0</v>
      </c>
      <c r="D181" s="82">
        <f t="shared" ref="D181:P181" si="51">D182+D183+D184</f>
        <v>0</v>
      </c>
      <c r="E181" s="82">
        <f t="shared" si="51"/>
        <v>0</v>
      </c>
      <c r="F181" s="82">
        <f t="shared" si="51"/>
        <v>0</v>
      </c>
      <c r="G181" s="82">
        <f t="shared" si="51"/>
        <v>0</v>
      </c>
      <c r="H181" s="82">
        <f t="shared" si="51"/>
        <v>0</v>
      </c>
      <c r="I181" s="82">
        <f t="shared" si="51"/>
        <v>0</v>
      </c>
      <c r="J181" s="82">
        <f t="shared" si="51"/>
        <v>0</v>
      </c>
      <c r="K181" s="82">
        <f t="shared" si="51"/>
        <v>0</v>
      </c>
      <c r="L181" s="82">
        <f t="shared" si="51"/>
        <v>0</v>
      </c>
      <c r="M181" s="82">
        <f t="shared" si="51"/>
        <v>0</v>
      </c>
      <c r="N181" s="82">
        <f t="shared" si="51"/>
        <v>0</v>
      </c>
      <c r="O181" s="82">
        <f t="shared" si="51"/>
        <v>0</v>
      </c>
      <c r="P181" s="82">
        <f t="shared" si="51"/>
        <v>0</v>
      </c>
      <c r="Q181" s="82"/>
      <c r="R181" s="151"/>
      <c r="S181" s="223"/>
      <c r="T181" s="215"/>
      <c r="U181" s="243"/>
      <c r="V181" s="243"/>
    </row>
    <row r="182" s="213" customFormat="1" ht="19.5" hidden="1" spans="1:22">
      <c r="A182" s="146" t="s">
        <v>112</v>
      </c>
      <c r="B182" s="84" t="s">
        <v>400</v>
      </c>
      <c r="C182" s="86">
        <f t="shared" si="45"/>
        <v>0</v>
      </c>
      <c r="D182" s="86"/>
      <c r="E182" s="86"/>
      <c r="F182" s="86"/>
      <c r="G182" s="86"/>
      <c r="H182" s="86">
        <f>I182+N182+O182+P182</f>
        <v>0</v>
      </c>
      <c r="I182" s="86">
        <f>J182+K182+L182+M182</f>
        <v>0</v>
      </c>
      <c r="J182" s="86"/>
      <c r="K182" s="86"/>
      <c r="L182" s="86"/>
      <c r="M182" s="86"/>
      <c r="N182" s="86"/>
      <c r="O182" s="86"/>
      <c r="P182" s="86"/>
      <c r="Q182" s="86"/>
      <c r="R182" s="85"/>
      <c r="S182" s="223"/>
      <c r="T182" s="215"/>
      <c r="U182" s="243"/>
      <c r="V182" s="243"/>
    </row>
    <row r="183" s="213" customFormat="1" ht="19.5" hidden="1" spans="1:22">
      <c r="A183" s="146" t="s">
        <v>123</v>
      </c>
      <c r="B183" s="84" t="s">
        <v>401</v>
      </c>
      <c r="C183" s="86">
        <f t="shared" si="45"/>
        <v>0</v>
      </c>
      <c r="D183" s="86"/>
      <c r="E183" s="86"/>
      <c r="F183" s="86"/>
      <c r="G183" s="86"/>
      <c r="H183" s="86">
        <f>I183+N183+O183+P183</f>
        <v>0</v>
      </c>
      <c r="I183" s="86">
        <f>J183+K183+L183+M183</f>
        <v>0</v>
      </c>
      <c r="J183" s="86"/>
      <c r="K183" s="86"/>
      <c r="L183" s="86"/>
      <c r="M183" s="86"/>
      <c r="N183" s="86"/>
      <c r="O183" s="86"/>
      <c r="P183" s="86"/>
      <c r="Q183" s="86"/>
      <c r="R183" s="85"/>
      <c r="S183" s="223"/>
      <c r="T183" s="215"/>
      <c r="U183" s="243"/>
      <c r="V183" s="243"/>
    </row>
    <row r="184" s="213" customFormat="1" ht="19.5" hidden="1" spans="1:22">
      <c r="A184" s="146" t="s">
        <v>164</v>
      </c>
      <c r="B184" s="84" t="s">
        <v>457</v>
      </c>
      <c r="C184" s="86">
        <f t="shared" si="45"/>
        <v>0</v>
      </c>
      <c r="D184" s="86"/>
      <c r="E184" s="86"/>
      <c r="F184" s="86"/>
      <c r="G184" s="86"/>
      <c r="H184" s="86">
        <f>I184+N184+O184+P184</f>
        <v>0</v>
      </c>
      <c r="I184" s="86">
        <f>J184+K184+L184+M184</f>
        <v>0</v>
      </c>
      <c r="J184" s="86"/>
      <c r="K184" s="86"/>
      <c r="L184" s="86"/>
      <c r="M184" s="86"/>
      <c r="N184" s="86"/>
      <c r="O184" s="86"/>
      <c r="P184" s="86"/>
      <c r="Q184" s="86"/>
      <c r="R184" s="85"/>
      <c r="S184" s="223"/>
      <c r="T184" s="215"/>
      <c r="U184" s="243"/>
      <c r="V184" s="243"/>
    </row>
    <row r="185" s="213" customFormat="1" ht="19.5" hidden="1" spans="1:22">
      <c r="A185" s="146"/>
      <c r="B185" s="113"/>
      <c r="C185" s="86"/>
      <c r="D185" s="149"/>
      <c r="E185" s="149"/>
      <c r="F185" s="149"/>
      <c r="G185" s="149"/>
      <c r="H185" s="86"/>
      <c r="I185" s="86"/>
      <c r="J185" s="149"/>
      <c r="K185" s="149"/>
      <c r="L185" s="149"/>
      <c r="M185" s="149"/>
      <c r="N185" s="149"/>
      <c r="O185" s="149"/>
      <c r="P185" s="149"/>
      <c r="Q185" s="149"/>
      <c r="R185" s="148"/>
      <c r="S185" s="223"/>
      <c r="T185" s="215"/>
      <c r="U185" s="243"/>
      <c r="V185" s="243"/>
    </row>
    <row r="186" s="214" customFormat="1" ht="19.5" hidden="1" customHeight="1" spans="1:22">
      <c r="A186" s="199" t="s">
        <v>403</v>
      </c>
      <c r="B186" s="80" t="s">
        <v>404</v>
      </c>
      <c r="C186" s="82">
        <f t="shared" ref="C186:P186" si="52">C187+C188+C189+C190+C191</f>
        <v>0</v>
      </c>
      <c r="D186" s="82">
        <f t="shared" si="52"/>
        <v>0</v>
      </c>
      <c r="E186" s="82">
        <f t="shared" si="52"/>
        <v>0</v>
      </c>
      <c r="F186" s="82">
        <f t="shared" si="52"/>
        <v>0</v>
      </c>
      <c r="G186" s="82">
        <f t="shared" si="52"/>
        <v>0</v>
      </c>
      <c r="H186" s="82">
        <f t="shared" si="52"/>
        <v>0</v>
      </c>
      <c r="I186" s="82">
        <f t="shared" si="52"/>
        <v>0</v>
      </c>
      <c r="J186" s="82">
        <f t="shared" si="52"/>
        <v>0</v>
      </c>
      <c r="K186" s="82">
        <f t="shared" si="52"/>
        <v>0</v>
      </c>
      <c r="L186" s="82">
        <f t="shared" si="52"/>
        <v>0</v>
      </c>
      <c r="M186" s="82">
        <f t="shared" si="52"/>
        <v>0</v>
      </c>
      <c r="N186" s="82">
        <f t="shared" si="52"/>
        <v>0</v>
      </c>
      <c r="O186" s="82">
        <f t="shared" si="52"/>
        <v>0</v>
      </c>
      <c r="P186" s="82">
        <f t="shared" si="52"/>
        <v>0</v>
      </c>
      <c r="Q186" s="82"/>
      <c r="R186" s="151"/>
      <c r="S186" s="223"/>
      <c r="T186" s="215"/>
      <c r="U186" s="243"/>
      <c r="V186" s="243"/>
    </row>
    <row r="187" s="213" customFormat="1" ht="19.5" hidden="1" customHeight="1" spans="1:22">
      <c r="A187" s="146" t="s">
        <v>110</v>
      </c>
      <c r="B187" s="84" t="s">
        <v>405</v>
      </c>
      <c r="C187" s="86">
        <f t="shared" si="45"/>
        <v>0</v>
      </c>
      <c r="D187" s="86"/>
      <c r="E187" s="86"/>
      <c r="F187" s="86"/>
      <c r="G187" s="86"/>
      <c r="H187" s="86">
        <f>I187+N187+O187+P187</f>
        <v>0</v>
      </c>
      <c r="I187" s="86">
        <f>J187+K187+L187+M187</f>
        <v>0</v>
      </c>
      <c r="J187" s="86"/>
      <c r="K187" s="86"/>
      <c r="L187" s="86"/>
      <c r="M187" s="86"/>
      <c r="N187" s="86"/>
      <c r="O187" s="86"/>
      <c r="P187" s="86"/>
      <c r="Q187" s="86"/>
      <c r="R187" s="85"/>
      <c r="S187" s="223"/>
      <c r="T187" s="215"/>
      <c r="U187" s="243"/>
      <c r="V187" s="243"/>
    </row>
    <row r="188" s="213" customFormat="1" ht="19.5" hidden="1" customHeight="1" spans="1:22">
      <c r="A188" s="146" t="s">
        <v>112</v>
      </c>
      <c r="B188" s="84" t="s">
        <v>406</v>
      </c>
      <c r="C188" s="86">
        <f t="shared" si="45"/>
        <v>0</v>
      </c>
      <c r="D188" s="86"/>
      <c r="E188" s="86"/>
      <c r="F188" s="86"/>
      <c r="G188" s="86"/>
      <c r="H188" s="86">
        <f>I188+N188+O188+P188</f>
        <v>0</v>
      </c>
      <c r="I188" s="86">
        <f>J188+K188+L188+M188</f>
        <v>0</v>
      </c>
      <c r="J188" s="86"/>
      <c r="K188" s="86"/>
      <c r="L188" s="86"/>
      <c r="M188" s="86"/>
      <c r="N188" s="86"/>
      <c r="O188" s="86"/>
      <c r="P188" s="86"/>
      <c r="Q188" s="86"/>
      <c r="R188" s="85"/>
      <c r="S188" s="223"/>
      <c r="T188" s="215"/>
      <c r="U188" s="243"/>
      <c r="V188" s="243"/>
    </row>
    <row r="189" s="213" customFormat="1" ht="19.5" hidden="1" customHeight="1" spans="1:22">
      <c r="A189" s="146" t="s">
        <v>114</v>
      </c>
      <c r="B189" s="84" t="s">
        <v>407</v>
      </c>
      <c r="C189" s="86">
        <f t="shared" si="45"/>
        <v>0</v>
      </c>
      <c r="D189" s="86"/>
      <c r="E189" s="86"/>
      <c r="F189" s="86"/>
      <c r="G189" s="86"/>
      <c r="H189" s="86">
        <f>I189+N189+O189+P189</f>
        <v>0</v>
      </c>
      <c r="I189" s="86">
        <f>J189+K189+L189+M189</f>
        <v>0</v>
      </c>
      <c r="J189" s="86"/>
      <c r="K189" s="86"/>
      <c r="L189" s="86"/>
      <c r="M189" s="86"/>
      <c r="N189" s="86"/>
      <c r="O189" s="86"/>
      <c r="P189" s="86"/>
      <c r="Q189" s="86"/>
      <c r="R189" s="85"/>
      <c r="S189" s="223"/>
      <c r="T189" s="215"/>
      <c r="U189" s="243"/>
      <c r="V189" s="243"/>
    </row>
    <row r="190" s="213" customFormat="1" ht="19.5" hidden="1" customHeight="1" spans="1:22">
      <c r="A190" s="146" t="s">
        <v>119</v>
      </c>
      <c r="B190" s="84" t="s">
        <v>408</v>
      </c>
      <c r="C190" s="86">
        <f t="shared" si="45"/>
        <v>0</v>
      </c>
      <c r="D190" s="86"/>
      <c r="E190" s="86"/>
      <c r="F190" s="86"/>
      <c r="G190" s="86"/>
      <c r="H190" s="86">
        <f>I190+N190+O190+P190</f>
        <v>0</v>
      </c>
      <c r="I190" s="86">
        <f>J190+K190+L190+M190</f>
        <v>0</v>
      </c>
      <c r="J190" s="86"/>
      <c r="K190" s="86"/>
      <c r="L190" s="86"/>
      <c r="M190" s="86"/>
      <c r="N190" s="86"/>
      <c r="O190" s="86"/>
      <c r="P190" s="86"/>
      <c r="Q190" s="86"/>
      <c r="R190" s="85"/>
      <c r="S190" s="223"/>
      <c r="T190" s="215"/>
      <c r="U190" s="243"/>
      <c r="V190" s="243"/>
    </row>
    <row r="191" s="213" customFormat="1" ht="19.5" hidden="1" customHeight="1" spans="1:22">
      <c r="A191" s="146" t="s">
        <v>164</v>
      </c>
      <c r="B191" s="84" t="s">
        <v>409</v>
      </c>
      <c r="C191" s="86">
        <f t="shared" si="45"/>
        <v>0</v>
      </c>
      <c r="D191" s="86"/>
      <c r="E191" s="86"/>
      <c r="F191" s="86"/>
      <c r="G191" s="86"/>
      <c r="H191" s="86">
        <f>I191+N191+O191+P191</f>
        <v>0</v>
      </c>
      <c r="I191" s="86">
        <f>J191+K191+L191+M191</f>
        <v>0</v>
      </c>
      <c r="J191" s="86"/>
      <c r="K191" s="86"/>
      <c r="L191" s="86"/>
      <c r="M191" s="86"/>
      <c r="N191" s="86"/>
      <c r="O191" s="86"/>
      <c r="P191" s="86"/>
      <c r="Q191" s="86"/>
      <c r="R191" s="85"/>
      <c r="S191" s="223"/>
      <c r="T191" s="215"/>
      <c r="U191" s="243"/>
      <c r="V191" s="243"/>
    </row>
    <row r="192" s="213" customFormat="1" ht="19.5" hidden="1" customHeight="1" spans="1:22">
      <c r="A192" s="146"/>
      <c r="B192" s="84"/>
      <c r="C192" s="86"/>
      <c r="D192" s="149"/>
      <c r="E192" s="149"/>
      <c r="F192" s="149"/>
      <c r="G192" s="149"/>
      <c r="H192" s="86"/>
      <c r="I192" s="86"/>
      <c r="J192" s="149"/>
      <c r="K192" s="149"/>
      <c r="L192" s="149"/>
      <c r="M192" s="149"/>
      <c r="N192" s="149"/>
      <c r="O192" s="149"/>
      <c r="P192" s="149"/>
      <c r="Q192" s="149"/>
      <c r="R192" s="148"/>
      <c r="S192" s="223"/>
      <c r="T192" s="215"/>
      <c r="U192" s="243"/>
      <c r="V192" s="243"/>
    </row>
    <row r="193" s="214" customFormat="1" ht="19.5" hidden="1" spans="1:22">
      <c r="A193" s="199" t="s">
        <v>410</v>
      </c>
      <c r="B193" s="80" t="s">
        <v>411</v>
      </c>
      <c r="C193" s="82">
        <f>C194+C195+C196</f>
        <v>0</v>
      </c>
      <c r="D193" s="82">
        <f t="shared" ref="D193:P193" si="53">D194+D195+D196</f>
        <v>0</v>
      </c>
      <c r="E193" s="82">
        <f t="shared" si="53"/>
        <v>0</v>
      </c>
      <c r="F193" s="82">
        <f t="shared" si="53"/>
        <v>0</v>
      </c>
      <c r="G193" s="82">
        <f t="shared" si="53"/>
        <v>0</v>
      </c>
      <c r="H193" s="82">
        <f t="shared" si="53"/>
        <v>0</v>
      </c>
      <c r="I193" s="82">
        <f t="shared" si="53"/>
        <v>0</v>
      </c>
      <c r="J193" s="82">
        <f t="shared" si="53"/>
        <v>0</v>
      </c>
      <c r="K193" s="82">
        <f t="shared" si="53"/>
        <v>0</v>
      </c>
      <c r="L193" s="82">
        <f t="shared" si="53"/>
        <v>0</v>
      </c>
      <c r="M193" s="82">
        <f t="shared" si="53"/>
        <v>0</v>
      </c>
      <c r="N193" s="82">
        <f t="shared" si="53"/>
        <v>0</v>
      </c>
      <c r="O193" s="82">
        <f t="shared" si="53"/>
        <v>0</v>
      </c>
      <c r="P193" s="82">
        <f t="shared" si="53"/>
        <v>0</v>
      </c>
      <c r="Q193" s="82"/>
      <c r="R193" s="151"/>
      <c r="S193" s="223"/>
      <c r="T193" s="215"/>
      <c r="U193" s="243"/>
      <c r="V193" s="243"/>
    </row>
    <row r="194" s="213" customFormat="1" ht="19.5" hidden="1" spans="1:22">
      <c r="A194" s="146" t="s">
        <v>110</v>
      </c>
      <c r="B194" s="84" t="s">
        <v>412</v>
      </c>
      <c r="C194" s="86">
        <f t="shared" si="45"/>
        <v>0</v>
      </c>
      <c r="D194" s="86"/>
      <c r="E194" s="86"/>
      <c r="F194" s="86"/>
      <c r="G194" s="86"/>
      <c r="H194" s="86">
        <f>I194+N194+O194+P194</f>
        <v>0</v>
      </c>
      <c r="I194" s="86">
        <f>J194+K194+L194+M194</f>
        <v>0</v>
      </c>
      <c r="J194" s="86"/>
      <c r="K194" s="86"/>
      <c r="L194" s="86"/>
      <c r="M194" s="86"/>
      <c r="N194" s="86"/>
      <c r="O194" s="86"/>
      <c r="P194" s="86"/>
      <c r="Q194" s="86"/>
      <c r="R194" s="85"/>
      <c r="S194" s="223"/>
      <c r="T194" s="215"/>
      <c r="U194" s="243"/>
      <c r="V194" s="243"/>
    </row>
    <row r="195" s="213" customFormat="1" ht="19.5" hidden="1" spans="1:22">
      <c r="A195" s="146" t="s">
        <v>121</v>
      </c>
      <c r="B195" s="84" t="s">
        <v>414</v>
      </c>
      <c r="C195" s="86">
        <f t="shared" si="45"/>
        <v>0</v>
      </c>
      <c r="D195" s="86"/>
      <c r="E195" s="86"/>
      <c r="F195" s="86"/>
      <c r="G195" s="86"/>
      <c r="H195" s="86">
        <f>I195+N195+O195+P195</f>
        <v>0</v>
      </c>
      <c r="I195" s="86">
        <f>J195+K195+L195+M195</f>
        <v>0</v>
      </c>
      <c r="J195" s="86"/>
      <c r="K195" s="86"/>
      <c r="L195" s="86"/>
      <c r="M195" s="86"/>
      <c r="N195" s="86"/>
      <c r="O195" s="86"/>
      <c r="P195" s="86"/>
      <c r="Q195" s="86"/>
      <c r="R195" s="85"/>
      <c r="S195" s="223"/>
      <c r="T195" s="215"/>
      <c r="U195" s="243"/>
      <c r="V195" s="243"/>
    </row>
    <row r="196" s="213" customFormat="1" ht="19.5" hidden="1" spans="1:22">
      <c r="A196" s="146" t="s">
        <v>164</v>
      </c>
      <c r="B196" s="84" t="s">
        <v>415</v>
      </c>
      <c r="C196" s="86">
        <f t="shared" si="45"/>
        <v>0</v>
      </c>
      <c r="D196" s="86"/>
      <c r="E196" s="86"/>
      <c r="F196" s="86"/>
      <c r="G196" s="86"/>
      <c r="H196" s="86">
        <f>I196+N196+O196+P196</f>
        <v>0</v>
      </c>
      <c r="I196" s="86">
        <f>J196+K196+L196+M196</f>
        <v>0</v>
      </c>
      <c r="J196" s="86"/>
      <c r="K196" s="86"/>
      <c r="L196" s="86"/>
      <c r="M196" s="86"/>
      <c r="N196" s="86"/>
      <c r="O196" s="86"/>
      <c r="P196" s="86"/>
      <c r="Q196" s="86"/>
      <c r="R196" s="85"/>
      <c r="S196" s="223"/>
      <c r="T196" s="215"/>
      <c r="U196" s="243"/>
      <c r="V196" s="243"/>
    </row>
    <row r="197" s="213" customFormat="1" ht="19.5" hidden="1" spans="1:22">
      <c r="A197" s="146"/>
      <c r="B197" s="84"/>
      <c r="C197" s="86"/>
      <c r="D197" s="149"/>
      <c r="E197" s="149"/>
      <c r="F197" s="149"/>
      <c r="G197" s="149"/>
      <c r="H197" s="86"/>
      <c r="I197" s="86"/>
      <c r="J197" s="149"/>
      <c r="K197" s="149"/>
      <c r="L197" s="149"/>
      <c r="M197" s="149"/>
      <c r="N197" s="149"/>
      <c r="O197" s="149"/>
      <c r="P197" s="149"/>
      <c r="Q197" s="149"/>
      <c r="R197" s="148"/>
      <c r="S197" s="223"/>
      <c r="T197" s="215"/>
      <c r="U197" s="243"/>
      <c r="V197" s="243"/>
    </row>
    <row r="198" s="214" customFormat="1" ht="19.5" hidden="1" spans="1:22">
      <c r="A198" s="199" t="s">
        <v>416</v>
      </c>
      <c r="B198" s="80" t="s">
        <v>417</v>
      </c>
      <c r="C198" s="82">
        <f t="shared" ref="C198:P198" si="54">C199+C200+C201</f>
        <v>0</v>
      </c>
      <c r="D198" s="82">
        <f t="shared" si="54"/>
        <v>0</v>
      </c>
      <c r="E198" s="82">
        <f t="shared" si="54"/>
        <v>0</v>
      </c>
      <c r="F198" s="82">
        <f t="shared" si="54"/>
        <v>0</v>
      </c>
      <c r="G198" s="82">
        <f t="shared" si="54"/>
        <v>0</v>
      </c>
      <c r="H198" s="82">
        <f t="shared" si="54"/>
        <v>0</v>
      </c>
      <c r="I198" s="82">
        <f t="shared" si="54"/>
        <v>0</v>
      </c>
      <c r="J198" s="82">
        <f t="shared" si="54"/>
        <v>0</v>
      </c>
      <c r="K198" s="82">
        <f t="shared" si="54"/>
        <v>0</v>
      </c>
      <c r="L198" s="82">
        <f t="shared" si="54"/>
        <v>0</v>
      </c>
      <c r="M198" s="82">
        <f t="shared" si="54"/>
        <v>0</v>
      </c>
      <c r="N198" s="82">
        <f t="shared" si="54"/>
        <v>0</v>
      </c>
      <c r="O198" s="82">
        <f t="shared" si="54"/>
        <v>0</v>
      </c>
      <c r="P198" s="82">
        <f t="shared" si="54"/>
        <v>0</v>
      </c>
      <c r="Q198" s="82"/>
      <c r="R198" s="151"/>
      <c r="S198" s="223"/>
      <c r="T198" s="215"/>
      <c r="U198" s="243"/>
      <c r="V198" s="243"/>
    </row>
    <row r="199" s="213" customFormat="1" ht="19.5" hidden="1" spans="1:22">
      <c r="A199" s="146" t="s">
        <v>110</v>
      </c>
      <c r="B199" s="84" t="s">
        <v>418</v>
      </c>
      <c r="C199" s="86">
        <f t="shared" si="45"/>
        <v>0</v>
      </c>
      <c r="D199" s="86"/>
      <c r="E199" s="86"/>
      <c r="F199" s="86"/>
      <c r="G199" s="86"/>
      <c r="H199" s="86">
        <f>I199+N199+O199+P199</f>
        <v>0</v>
      </c>
      <c r="I199" s="86">
        <f>J199+K199+L199+M199</f>
        <v>0</v>
      </c>
      <c r="J199" s="86"/>
      <c r="K199" s="86"/>
      <c r="L199" s="86"/>
      <c r="M199" s="86"/>
      <c r="N199" s="86"/>
      <c r="O199" s="86"/>
      <c r="P199" s="86"/>
      <c r="Q199" s="86"/>
      <c r="R199" s="85"/>
      <c r="S199" s="223"/>
      <c r="T199" s="215"/>
      <c r="U199" s="243"/>
      <c r="V199" s="243"/>
    </row>
    <row r="200" s="213" customFormat="1" ht="19.5" hidden="1" spans="1:22">
      <c r="A200" s="146" t="s">
        <v>112</v>
      </c>
      <c r="B200" s="84" t="s">
        <v>419</v>
      </c>
      <c r="C200" s="86">
        <f t="shared" si="45"/>
        <v>0</v>
      </c>
      <c r="D200" s="86"/>
      <c r="E200" s="86"/>
      <c r="F200" s="86"/>
      <c r="G200" s="86"/>
      <c r="H200" s="86">
        <f>I200+N200+O200+P200</f>
        <v>0</v>
      </c>
      <c r="I200" s="86">
        <f>J200+K200+L200+M200</f>
        <v>0</v>
      </c>
      <c r="J200" s="86"/>
      <c r="K200" s="86"/>
      <c r="L200" s="86"/>
      <c r="M200" s="86"/>
      <c r="N200" s="86"/>
      <c r="O200" s="86"/>
      <c r="P200" s="86"/>
      <c r="Q200" s="86"/>
      <c r="R200" s="85"/>
      <c r="S200" s="223"/>
      <c r="T200" s="215"/>
      <c r="U200" s="243"/>
      <c r="V200" s="243"/>
    </row>
    <row r="201" s="213" customFormat="1" ht="19.5" hidden="1" spans="1:22">
      <c r="A201" s="146" t="s">
        <v>114</v>
      </c>
      <c r="B201" s="84" t="s">
        <v>423</v>
      </c>
      <c r="C201" s="86">
        <f t="shared" si="45"/>
        <v>0</v>
      </c>
      <c r="D201" s="86"/>
      <c r="E201" s="86"/>
      <c r="F201" s="86"/>
      <c r="G201" s="86"/>
      <c r="H201" s="86">
        <f>I201+N201+O201+P201</f>
        <v>0</v>
      </c>
      <c r="I201" s="86">
        <f>J201+K201+L201+M201</f>
        <v>0</v>
      </c>
      <c r="J201" s="86"/>
      <c r="K201" s="86"/>
      <c r="L201" s="86"/>
      <c r="M201" s="86"/>
      <c r="N201" s="86"/>
      <c r="O201" s="86"/>
      <c r="P201" s="86"/>
      <c r="Q201" s="86"/>
      <c r="R201" s="85"/>
      <c r="S201" s="223"/>
      <c r="T201" s="215"/>
      <c r="U201" s="243"/>
      <c r="V201" s="243"/>
    </row>
    <row r="202" s="213" customFormat="1" ht="19.5" hidden="1" spans="1:22">
      <c r="A202" s="146"/>
      <c r="B202" s="84"/>
      <c r="C202" s="86"/>
      <c r="D202" s="149"/>
      <c r="E202" s="149"/>
      <c r="F202" s="149"/>
      <c r="G202" s="149"/>
      <c r="H202" s="86"/>
      <c r="I202" s="86"/>
      <c r="J202" s="149"/>
      <c r="K202" s="149"/>
      <c r="L202" s="149"/>
      <c r="M202" s="149"/>
      <c r="N202" s="149"/>
      <c r="O202" s="149"/>
      <c r="P202" s="149"/>
      <c r="Q202" s="149"/>
      <c r="R202" s="148"/>
      <c r="S202" s="223"/>
      <c r="T202" s="215"/>
      <c r="U202" s="243"/>
      <c r="V202" s="243"/>
    </row>
    <row r="203" s="214" customFormat="1" ht="19.5" hidden="1" spans="1:22">
      <c r="A203" s="199" t="s">
        <v>424</v>
      </c>
      <c r="B203" s="80" t="s">
        <v>425</v>
      </c>
      <c r="C203" s="82">
        <f t="shared" ref="C203:O203" si="55">C204+C205+C206+C207+C208</f>
        <v>0</v>
      </c>
      <c r="D203" s="82">
        <f t="shared" si="55"/>
        <v>0</v>
      </c>
      <c r="E203" s="82">
        <f t="shared" si="55"/>
        <v>0</v>
      </c>
      <c r="F203" s="82">
        <f t="shared" si="55"/>
        <v>0</v>
      </c>
      <c r="G203" s="82">
        <f t="shared" si="55"/>
        <v>0</v>
      </c>
      <c r="H203" s="82">
        <f t="shared" si="55"/>
        <v>0</v>
      </c>
      <c r="I203" s="82">
        <f t="shared" si="55"/>
        <v>0</v>
      </c>
      <c r="J203" s="82">
        <f t="shared" si="55"/>
        <v>0</v>
      </c>
      <c r="K203" s="82">
        <f t="shared" si="55"/>
        <v>0</v>
      </c>
      <c r="L203" s="82">
        <f t="shared" si="55"/>
        <v>0</v>
      </c>
      <c r="M203" s="82">
        <f t="shared" si="55"/>
        <v>0</v>
      </c>
      <c r="N203" s="82">
        <f t="shared" si="55"/>
        <v>0</v>
      </c>
      <c r="O203" s="82">
        <f t="shared" si="55"/>
        <v>0</v>
      </c>
      <c r="P203" s="200"/>
      <c r="Q203" s="200"/>
      <c r="R203" s="151"/>
      <c r="S203" s="223"/>
      <c r="T203" s="215"/>
      <c r="U203" s="243"/>
      <c r="V203" s="243"/>
    </row>
    <row r="204" s="213" customFormat="1" ht="19.5" hidden="1" spans="1:22">
      <c r="A204" s="146" t="s">
        <v>110</v>
      </c>
      <c r="B204" s="84" t="s">
        <v>426</v>
      </c>
      <c r="C204" s="86">
        <f t="shared" si="45"/>
        <v>0</v>
      </c>
      <c r="D204" s="86"/>
      <c r="E204" s="86"/>
      <c r="F204" s="86"/>
      <c r="G204" s="86"/>
      <c r="H204" s="86">
        <f>I204+N204+O204+P204</f>
        <v>0</v>
      </c>
      <c r="I204" s="86">
        <f>J204+K204+L204+M204</f>
        <v>0</v>
      </c>
      <c r="J204" s="86"/>
      <c r="K204" s="86"/>
      <c r="L204" s="86"/>
      <c r="M204" s="86"/>
      <c r="N204" s="86"/>
      <c r="O204" s="86"/>
      <c r="P204" s="86"/>
      <c r="Q204" s="86"/>
      <c r="R204" s="85"/>
      <c r="S204" s="223"/>
      <c r="T204" s="215"/>
      <c r="U204" s="243"/>
      <c r="V204" s="243"/>
    </row>
    <row r="205" s="213" customFormat="1" ht="19.5" hidden="1" spans="1:22">
      <c r="A205" s="146" t="s">
        <v>112</v>
      </c>
      <c r="B205" s="84" t="s">
        <v>427</v>
      </c>
      <c r="C205" s="86">
        <f t="shared" si="45"/>
        <v>0</v>
      </c>
      <c r="D205" s="86"/>
      <c r="E205" s="86"/>
      <c r="F205" s="86"/>
      <c r="G205" s="86"/>
      <c r="H205" s="86">
        <f>I205+N205+O205+P205</f>
        <v>0</v>
      </c>
      <c r="I205" s="86">
        <f>J205+K205+L205+M205</f>
        <v>0</v>
      </c>
      <c r="J205" s="86"/>
      <c r="K205" s="86"/>
      <c r="L205" s="86"/>
      <c r="M205" s="86"/>
      <c r="N205" s="86"/>
      <c r="O205" s="86"/>
      <c r="P205" s="86"/>
      <c r="Q205" s="86"/>
      <c r="R205" s="85"/>
      <c r="S205" s="223"/>
      <c r="T205" s="215"/>
      <c r="U205" s="243"/>
      <c r="V205" s="243"/>
    </row>
    <row r="206" s="213" customFormat="1" ht="19.5" hidden="1" spans="1:22">
      <c r="A206" s="146" t="s">
        <v>114</v>
      </c>
      <c r="B206" s="84" t="s">
        <v>428</v>
      </c>
      <c r="C206" s="86">
        <f t="shared" si="45"/>
        <v>0</v>
      </c>
      <c r="D206" s="86"/>
      <c r="E206" s="86"/>
      <c r="F206" s="86"/>
      <c r="G206" s="86"/>
      <c r="H206" s="86">
        <f>I206+N206+O206+P206</f>
        <v>0</v>
      </c>
      <c r="I206" s="86">
        <f>J206+K206+L206+M206</f>
        <v>0</v>
      </c>
      <c r="J206" s="86"/>
      <c r="K206" s="86"/>
      <c r="L206" s="86"/>
      <c r="M206" s="86"/>
      <c r="N206" s="86"/>
      <c r="O206" s="86"/>
      <c r="P206" s="86"/>
      <c r="Q206" s="86"/>
      <c r="R206" s="85"/>
      <c r="S206" s="223"/>
      <c r="T206" s="215"/>
      <c r="U206" s="243"/>
      <c r="V206" s="243"/>
    </row>
    <row r="207" s="213" customFormat="1" ht="19.5" hidden="1" spans="1:22">
      <c r="A207" s="146" t="s">
        <v>119</v>
      </c>
      <c r="B207" s="84" t="s">
        <v>429</v>
      </c>
      <c r="C207" s="86">
        <f t="shared" si="45"/>
        <v>0</v>
      </c>
      <c r="D207" s="86"/>
      <c r="E207" s="86"/>
      <c r="F207" s="86"/>
      <c r="G207" s="86"/>
      <c r="H207" s="86">
        <f>I207+N207+O207+P207</f>
        <v>0</v>
      </c>
      <c r="I207" s="86">
        <f>J207+K207+L207+M207</f>
        <v>0</v>
      </c>
      <c r="J207" s="86"/>
      <c r="K207" s="86"/>
      <c r="L207" s="86"/>
      <c r="M207" s="86"/>
      <c r="N207" s="86"/>
      <c r="O207" s="86"/>
      <c r="P207" s="86"/>
      <c r="Q207" s="86"/>
      <c r="R207" s="85"/>
      <c r="S207" s="223"/>
      <c r="T207" s="215"/>
      <c r="U207" s="243"/>
      <c r="V207" s="243"/>
    </row>
    <row r="208" s="213" customFormat="1" ht="19.5" hidden="1" spans="1:22">
      <c r="A208" s="146" t="s">
        <v>121</v>
      </c>
      <c r="B208" s="84" t="s">
        <v>430</v>
      </c>
      <c r="C208" s="86">
        <f t="shared" si="45"/>
        <v>0</v>
      </c>
      <c r="D208" s="86"/>
      <c r="E208" s="86"/>
      <c r="F208" s="86"/>
      <c r="G208" s="86"/>
      <c r="H208" s="86">
        <f>I208+N208+O208+P208</f>
        <v>0</v>
      </c>
      <c r="I208" s="86">
        <f>J208+K208+L208+M208</f>
        <v>0</v>
      </c>
      <c r="J208" s="86"/>
      <c r="K208" s="86"/>
      <c r="L208" s="86"/>
      <c r="M208" s="86"/>
      <c r="N208" s="86"/>
      <c r="O208" s="86"/>
      <c r="P208" s="86"/>
      <c r="Q208" s="86"/>
      <c r="R208" s="85"/>
      <c r="S208" s="223"/>
      <c r="T208" s="215"/>
      <c r="U208" s="243"/>
      <c r="V208" s="243"/>
    </row>
    <row r="209" s="213" customFormat="1" ht="19.5" hidden="1" spans="1:22">
      <c r="A209" s="146"/>
      <c r="B209" s="84"/>
      <c r="C209" s="86"/>
      <c r="D209" s="149"/>
      <c r="E209" s="149"/>
      <c r="F209" s="149"/>
      <c r="G209" s="149"/>
      <c r="H209" s="86"/>
      <c r="I209" s="86"/>
      <c r="J209" s="149"/>
      <c r="K209" s="149"/>
      <c r="L209" s="149"/>
      <c r="M209" s="149"/>
      <c r="N209" s="149"/>
      <c r="O209" s="149"/>
      <c r="P209" s="149"/>
      <c r="Q209" s="149"/>
      <c r="R209" s="148"/>
      <c r="S209" s="223"/>
      <c r="T209" s="215"/>
      <c r="U209" s="243"/>
      <c r="V209" s="243"/>
    </row>
    <row r="210" s="214" customFormat="1" ht="19.5" hidden="1" spans="1:22">
      <c r="A210" s="199" t="s">
        <v>458</v>
      </c>
      <c r="B210" s="80" t="s">
        <v>432</v>
      </c>
      <c r="C210" s="82">
        <f t="shared" si="45"/>
        <v>0</v>
      </c>
      <c r="D210" s="200"/>
      <c r="E210" s="200"/>
      <c r="F210" s="200"/>
      <c r="G210" s="200"/>
      <c r="H210" s="82">
        <f>I210+N210+O210+P210</f>
        <v>0</v>
      </c>
      <c r="I210" s="82">
        <f>J210+K210+L210+M210</f>
        <v>0</v>
      </c>
      <c r="J210" s="200"/>
      <c r="K210" s="200"/>
      <c r="L210" s="200"/>
      <c r="M210" s="200"/>
      <c r="N210" s="200"/>
      <c r="O210" s="200"/>
      <c r="P210" s="200"/>
      <c r="Q210" s="200"/>
      <c r="R210" s="151"/>
      <c r="S210" s="223"/>
      <c r="T210" s="215"/>
      <c r="U210" s="243"/>
      <c r="V210" s="243"/>
    </row>
    <row r="211" s="213" customFormat="1" ht="19.5" hidden="1" spans="1:22">
      <c r="A211" s="146"/>
      <c r="B211" s="84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5"/>
      <c r="S211" s="223"/>
      <c r="T211" s="215"/>
      <c r="U211" s="243"/>
      <c r="V211" s="243"/>
    </row>
    <row r="212" s="213" customFormat="1" ht="19.5" hidden="1" spans="1:22">
      <c r="A212" s="146"/>
      <c r="B212" s="84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5"/>
      <c r="S212" s="223"/>
      <c r="T212" s="215"/>
      <c r="U212" s="243"/>
      <c r="V212" s="243"/>
    </row>
    <row r="213" s="216" customFormat="1" ht="19.5" hidden="1" spans="2:22">
      <c r="B213" s="51" t="s">
        <v>433</v>
      </c>
      <c r="C213" s="244"/>
      <c r="D213" s="244"/>
      <c r="E213" s="244"/>
      <c r="F213" s="244"/>
      <c r="G213" s="244"/>
      <c r="H213" s="244"/>
      <c r="I213" s="244"/>
      <c r="J213" s="244"/>
      <c r="K213" s="244"/>
      <c r="L213" s="244"/>
      <c r="M213" s="244"/>
      <c r="N213" s="244"/>
      <c r="O213" s="244"/>
      <c r="P213" s="244"/>
      <c r="Q213" s="244"/>
      <c r="R213" s="202"/>
      <c r="S213" s="223"/>
      <c r="T213" s="245"/>
      <c r="U213" s="246"/>
      <c r="V213" s="246"/>
    </row>
  </sheetData>
  <autoFilter ref="H1:H213">
    <filterColumn colId="0">
      <filters>
        <filter val="1,077,300"/>
        <filter val="82,860"/>
        <filter val="275,160"/>
        <filter val="4,618,280"/>
        <filter val="5,970,740"/>
        <filter val="994,440"/>
        <filter val="基本支出总计"/>
      </filters>
    </filterColumn>
    <extLst/>
  </autoFilter>
  <mergeCells count="23">
    <mergeCell ref="A1:R1"/>
    <mergeCell ref="K2:M2"/>
    <mergeCell ref="C3:G3"/>
    <mergeCell ref="J3:M3"/>
    <mergeCell ref="A3:A5"/>
    <mergeCell ref="B3:B5"/>
    <mergeCell ref="C4:C5"/>
    <mergeCell ref="D4:D5"/>
    <mergeCell ref="E4:E5"/>
    <mergeCell ref="F4:F5"/>
    <mergeCell ref="G4:G5"/>
    <mergeCell ref="H3:H5"/>
    <mergeCell ref="I3:I5"/>
    <mergeCell ref="J4:J5"/>
    <mergeCell ref="K4:K5"/>
    <mergeCell ref="L4:L5"/>
    <mergeCell ref="M4:M5"/>
    <mergeCell ref="N3:N5"/>
    <mergeCell ref="O3:O5"/>
    <mergeCell ref="P3:P5"/>
    <mergeCell ref="Q3:Q5"/>
    <mergeCell ref="R3:R5"/>
    <mergeCell ref="T3:V6"/>
  </mergeCells>
  <pageMargins left="0.63" right="0.33" top="0.49" bottom="0.54" header="0.35" footer="0.32"/>
  <pageSetup paperSize="8" scale="83" orientation="landscape" blackAndWhite="1"/>
  <headerFooter alignWithMargins="0">
    <oddFooter>&amp;C第 &amp;P 页，共 &amp;N 页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3"/>
  </sheetPr>
  <dimension ref="A1:W218"/>
  <sheetViews>
    <sheetView zoomScale="95" zoomScaleNormal="95" workbookViewId="0">
      <pane xSplit="6" ySplit="7" topLeftCell="G196" activePane="bottomRight" state="frozen"/>
      <selection/>
      <selection pane="topRight"/>
      <selection pane="bottomLeft"/>
      <selection pane="bottomRight" activeCell="A2" sqref="A2"/>
    </sheetView>
  </sheetViews>
  <sheetFormatPr defaultColWidth="9" defaultRowHeight="14.25"/>
  <cols>
    <col min="1" max="1" width="6.625" style="173" customWidth="1"/>
    <col min="2" max="2" width="32.625" style="173" customWidth="1"/>
    <col min="3" max="6" width="7.625" style="173" customWidth="1"/>
    <col min="7" max="7" width="14.25" style="173" customWidth="1"/>
    <col min="8" max="8" width="12.625" style="173" customWidth="1"/>
    <col min="9" max="9" width="12.5" style="173" customWidth="1"/>
    <col min="10" max="12" width="12" style="173" customWidth="1"/>
    <col min="13" max="13" width="11.625" style="173" customWidth="1"/>
    <col min="14" max="14" width="15.375" style="173" customWidth="1"/>
    <col min="15" max="15" width="11.625" style="173" hidden="1" customWidth="1"/>
    <col min="16" max="16" width="27.625" style="174" customWidth="1"/>
    <col min="17" max="23" width="9" style="175"/>
    <col min="24" max="16384" width="9" style="173"/>
  </cols>
  <sheetData>
    <row r="1" ht="27" spans="1:17">
      <c r="A1" s="176" t="s">
        <v>459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08"/>
    </row>
    <row r="2" ht="19.5" spans="2:17">
      <c r="B2" s="177" t="s">
        <v>460</v>
      </c>
      <c r="G2" s="175"/>
      <c r="J2" s="184"/>
      <c r="K2" s="184"/>
      <c r="L2" s="184"/>
      <c r="P2" s="185" t="s">
        <v>84</v>
      </c>
      <c r="Q2" s="108"/>
    </row>
    <row r="3" s="163" customFormat="1" ht="19.5" customHeight="1" spans="1:23">
      <c r="A3" s="178" t="s">
        <v>86</v>
      </c>
      <c r="B3" s="179" t="s">
        <v>436</v>
      </c>
      <c r="C3" s="180" t="s">
        <v>437</v>
      </c>
      <c r="D3" s="180"/>
      <c r="E3" s="180"/>
      <c r="F3" s="181"/>
      <c r="G3" s="182" t="s">
        <v>438</v>
      </c>
      <c r="H3" s="182" t="s">
        <v>95</v>
      </c>
      <c r="I3" s="186" t="s">
        <v>439</v>
      </c>
      <c r="J3" s="186"/>
      <c r="K3" s="186"/>
      <c r="L3" s="186"/>
      <c r="M3" s="182" t="s">
        <v>97</v>
      </c>
      <c r="N3" s="182" t="s">
        <v>98</v>
      </c>
      <c r="O3" s="182" t="s">
        <v>99</v>
      </c>
      <c r="P3" s="187" t="s">
        <v>91</v>
      </c>
      <c r="Q3" s="108"/>
      <c r="R3" s="102" t="s">
        <v>442</v>
      </c>
      <c r="S3" s="102"/>
      <c r="T3" s="102"/>
      <c r="U3" s="193"/>
      <c r="V3" s="193"/>
      <c r="W3" s="193"/>
    </row>
    <row r="4" s="163" customFormat="1" ht="19.5" spans="1:23">
      <c r="A4" s="178"/>
      <c r="B4" s="179"/>
      <c r="C4" s="181" t="s">
        <v>443</v>
      </c>
      <c r="D4" s="179" t="s">
        <v>444</v>
      </c>
      <c r="E4" s="182" t="s">
        <v>445</v>
      </c>
      <c r="F4" s="182" t="s">
        <v>447</v>
      </c>
      <c r="G4" s="182"/>
      <c r="H4" s="182"/>
      <c r="I4" s="188" t="s">
        <v>444</v>
      </c>
      <c r="J4" s="187" t="s">
        <v>94</v>
      </c>
      <c r="K4" s="187" t="s">
        <v>446</v>
      </c>
      <c r="L4" s="187" t="s">
        <v>447</v>
      </c>
      <c r="M4" s="182"/>
      <c r="N4" s="182"/>
      <c r="O4" s="182"/>
      <c r="P4" s="189"/>
      <c r="Q4" s="108"/>
      <c r="R4" s="102"/>
      <c r="S4" s="102"/>
      <c r="T4" s="102"/>
      <c r="U4" s="193"/>
      <c r="V4" s="193"/>
      <c r="W4" s="193"/>
    </row>
    <row r="5" s="163" customFormat="1" ht="19.5" spans="1:23">
      <c r="A5" s="178"/>
      <c r="B5" s="179"/>
      <c r="C5" s="181"/>
      <c r="D5" s="179"/>
      <c r="E5" s="182"/>
      <c r="F5" s="182"/>
      <c r="G5" s="182"/>
      <c r="H5" s="182"/>
      <c r="I5" s="190"/>
      <c r="J5" s="191"/>
      <c r="K5" s="191"/>
      <c r="L5" s="191"/>
      <c r="M5" s="182"/>
      <c r="N5" s="182"/>
      <c r="O5" s="182"/>
      <c r="P5" s="191"/>
      <c r="Q5" s="108"/>
      <c r="R5" s="102"/>
      <c r="S5" s="102"/>
      <c r="T5" s="102"/>
      <c r="U5" s="193"/>
      <c r="V5" s="193"/>
      <c r="W5" s="193"/>
    </row>
    <row r="6" s="164" customFormat="1" ht="19.5" spans="1:20">
      <c r="A6" s="75"/>
      <c r="B6" s="183" t="s">
        <v>65</v>
      </c>
      <c r="C6" s="78">
        <f t="shared" ref="C6:N6" si="0">C7+C37+C44+C58+C70+C82+C89+C111+C125+C142+C151+C164+C173+C183+C189+C196+C204+C209+C216</f>
        <v>0</v>
      </c>
      <c r="D6" s="78">
        <f t="shared" si="0"/>
        <v>0</v>
      </c>
      <c r="E6" s="78">
        <f t="shared" si="0"/>
        <v>0</v>
      </c>
      <c r="F6" s="78">
        <f t="shared" si="0"/>
        <v>0</v>
      </c>
      <c r="G6" s="78">
        <f t="shared" si="0"/>
        <v>0</v>
      </c>
      <c r="H6" s="78">
        <f t="shared" si="0"/>
        <v>0</v>
      </c>
      <c r="I6" s="78">
        <f t="shared" si="0"/>
        <v>0</v>
      </c>
      <c r="J6" s="78">
        <f t="shared" si="0"/>
        <v>0</v>
      </c>
      <c r="K6" s="78">
        <f t="shared" si="0"/>
        <v>0</v>
      </c>
      <c r="L6" s="78">
        <f t="shared" si="0"/>
        <v>0</v>
      </c>
      <c r="M6" s="78">
        <f t="shared" si="0"/>
        <v>0</v>
      </c>
      <c r="N6" s="78">
        <f t="shared" si="0"/>
        <v>0</v>
      </c>
      <c r="O6" s="78"/>
      <c r="P6" s="192"/>
      <c r="Q6" s="108"/>
      <c r="R6" s="102"/>
      <c r="S6" s="102"/>
      <c r="T6" s="102"/>
    </row>
    <row r="7" s="165" customFormat="1" ht="19.5" spans="1:23">
      <c r="A7" s="79" t="s">
        <v>108</v>
      </c>
      <c r="B7" s="80" t="s">
        <v>14</v>
      </c>
      <c r="C7" s="82">
        <f t="shared" ref="C7:N7" si="1">C8+C9+C10+C11+C12+C13+C14+C15+C16+C17+C18+C19+C20+C21+C22+C23+C24+C25+C26+C27+C28+C29+C30+C31+C32+C33+C34+C35</f>
        <v>0</v>
      </c>
      <c r="D7" s="82">
        <f t="shared" si="1"/>
        <v>0</v>
      </c>
      <c r="E7" s="82">
        <f t="shared" si="1"/>
        <v>0</v>
      </c>
      <c r="F7" s="82">
        <f t="shared" si="1"/>
        <v>0</v>
      </c>
      <c r="G7" s="82">
        <f t="shared" si="1"/>
        <v>0</v>
      </c>
      <c r="H7" s="82">
        <f t="shared" si="1"/>
        <v>0</v>
      </c>
      <c r="I7" s="82">
        <f t="shared" si="1"/>
        <v>0</v>
      </c>
      <c r="J7" s="82">
        <f t="shared" si="1"/>
        <v>0</v>
      </c>
      <c r="K7" s="82">
        <f t="shared" si="1"/>
        <v>0</v>
      </c>
      <c r="L7" s="82">
        <f t="shared" si="1"/>
        <v>0</v>
      </c>
      <c r="M7" s="82">
        <f t="shared" si="1"/>
        <v>0</v>
      </c>
      <c r="N7" s="82">
        <f t="shared" si="1"/>
        <v>0</v>
      </c>
      <c r="O7" s="82"/>
      <c r="P7" s="81"/>
      <c r="Q7" s="108"/>
      <c r="R7" s="194"/>
      <c r="S7" s="194"/>
      <c r="T7" s="194"/>
      <c r="U7" s="194"/>
      <c r="V7" s="194"/>
      <c r="W7" s="194"/>
    </row>
    <row r="8" s="166" customFormat="1" ht="19.5" spans="1:23">
      <c r="A8" s="83" t="s">
        <v>110</v>
      </c>
      <c r="B8" s="84" t="s">
        <v>111</v>
      </c>
      <c r="C8" s="86">
        <f>D8+E8+F8</f>
        <v>0</v>
      </c>
      <c r="D8" s="86"/>
      <c r="E8" s="86"/>
      <c r="F8" s="86"/>
      <c r="G8" s="86">
        <f t="shared" ref="G8:G35" si="2">H8+M8+N8+O8</f>
        <v>0</v>
      </c>
      <c r="H8" s="86">
        <f>I8+J8+L8+K8</f>
        <v>0</v>
      </c>
      <c r="I8" s="86"/>
      <c r="J8" s="86"/>
      <c r="K8" s="86"/>
      <c r="L8" s="86"/>
      <c r="M8" s="86"/>
      <c r="N8" s="86"/>
      <c r="O8" s="86"/>
      <c r="P8" s="85"/>
      <c r="Q8" s="108"/>
      <c r="R8" s="194"/>
      <c r="S8" s="194"/>
      <c r="T8" s="194"/>
      <c r="U8" s="194"/>
      <c r="V8" s="194"/>
      <c r="W8" s="194"/>
    </row>
    <row r="9" s="166" customFormat="1" ht="19.5" spans="1:23">
      <c r="A9" s="83" t="s">
        <v>112</v>
      </c>
      <c r="B9" s="84" t="s">
        <v>113</v>
      </c>
      <c r="C9" s="86">
        <f t="shared" ref="C9:C73" si="3">D9+E9+F9</f>
        <v>0</v>
      </c>
      <c r="D9" s="86"/>
      <c r="E9" s="86"/>
      <c r="F9" s="86"/>
      <c r="G9" s="86">
        <f t="shared" si="2"/>
        <v>0</v>
      </c>
      <c r="H9" s="86">
        <f t="shared" ref="H9:H35" si="4">I9+J9+L9+K9</f>
        <v>0</v>
      </c>
      <c r="I9" s="86"/>
      <c r="J9" s="86"/>
      <c r="K9" s="86"/>
      <c r="L9" s="86"/>
      <c r="M9" s="86"/>
      <c r="N9" s="86"/>
      <c r="O9" s="86"/>
      <c r="P9" s="85"/>
      <c r="Q9" s="108"/>
      <c r="R9" s="194"/>
      <c r="S9" s="194"/>
      <c r="T9" s="194"/>
      <c r="U9" s="194"/>
      <c r="V9" s="194"/>
      <c r="W9" s="194"/>
    </row>
    <row r="10" s="166" customFormat="1" ht="19.5" spans="1:23">
      <c r="A10" s="83" t="s">
        <v>114</v>
      </c>
      <c r="B10" s="84" t="s">
        <v>115</v>
      </c>
      <c r="C10" s="86">
        <f t="shared" si="3"/>
        <v>0</v>
      </c>
      <c r="D10" s="86"/>
      <c r="E10" s="86"/>
      <c r="F10" s="86"/>
      <c r="G10" s="86">
        <f t="shared" si="2"/>
        <v>0</v>
      </c>
      <c r="H10" s="86">
        <f t="shared" si="4"/>
        <v>0</v>
      </c>
      <c r="I10" s="86"/>
      <c r="J10" s="86"/>
      <c r="K10" s="86"/>
      <c r="L10" s="86"/>
      <c r="M10" s="86"/>
      <c r="N10" s="86"/>
      <c r="O10" s="86"/>
      <c r="P10" s="85"/>
      <c r="Q10" s="108"/>
      <c r="R10" s="194"/>
      <c r="S10" s="194"/>
      <c r="T10" s="194"/>
      <c r="U10" s="194"/>
      <c r="V10" s="194"/>
      <c r="W10" s="194"/>
    </row>
    <row r="11" s="166" customFormat="1" ht="19.5" spans="1:23">
      <c r="A11" s="83" t="s">
        <v>119</v>
      </c>
      <c r="B11" s="84" t="s">
        <v>120</v>
      </c>
      <c r="C11" s="86">
        <f t="shared" si="3"/>
        <v>0</v>
      </c>
      <c r="D11" s="86"/>
      <c r="E11" s="86"/>
      <c r="F11" s="86"/>
      <c r="G11" s="86">
        <f t="shared" si="2"/>
        <v>0</v>
      </c>
      <c r="H11" s="86">
        <f t="shared" si="4"/>
        <v>0</v>
      </c>
      <c r="I11" s="86"/>
      <c r="J11" s="86"/>
      <c r="K11" s="86"/>
      <c r="L11" s="86"/>
      <c r="M11" s="86"/>
      <c r="N11" s="86"/>
      <c r="O11" s="86"/>
      <c r="P11" s="85"/>
      <c r="Q11" s="108"/>
      <c r="R11" s="194"/>
      <c r="S11" s="194"/>
      <c r="T11" s="194"/>
      <c r="U11" s="194"/>
      <c r="V11" s="194"/>
      <c r="W11" s="194"/>
    </row>
    <row r="12" s="166" customFormat="1" ht="19.5" spans="1:23">
      <c r="A12" s="83" t="s">
        <v>121</v>
      </c>
      <c r="B12" s="84" t="s">
        <v>122</v>
      </c>
      <c r="C12" s="86">
        <f t="shared" si="3"/>
        <v>0</v>
      </c>
      <c r="D12" s="86"/>
      <c r="E12" s="86"/>
      <c r="F12" s="86"/>
      <c r="G12" s="86">
        <f t="shared" si="2"/>
        <v>0</v>
      </c>
      <c r="H12" s="86">
        <f t="shared" si="4"/>
        <v>0</v>
      </c>
      <c r="I12" s="86"/>
      <c r="J12" s="86"/>
      <c r="K12" s="86"/>
      <c r="L12" s="86"/>
      <c r="M12" s="86"/>
      <c r="N12" s="86"/>
      <c r="O12" s="86"/>
      <c r="P12" s="85"/>
      <c r="Q12" s="108"/>
      <c r="R12" s="194"/>
      <c r="S12" s="194"/>
      <c r="T12" s="194"/>
      <c r="U12" s="194"/>
      <c r="V12" s="194"/>
      <c r="W12" s="194"/>
    </row>
    <row r="13" s="166" customFormat="1" ht="19.5" spans="1:23">
      <c r="A13" s="83" t="s">
        <v>123</v>
      </c>
      <c r="B13" s="84" t="s">
        <v>124</v>
      </c>
      <c r="C13" s="86">
        <f t="shared" si="3"/>
        <v>0</v>
      </c>
      <c r="D13" s="86"/>
      <c r="E13" s="86"/>
      <c r="F13" s="86"/>
      <c r="G13" s="86">
        <f t="shared" si="2"/>
        <v>0</v>
      </c>
      <c r="H13" s="86">
        <f t="shared" si="4"/>
        <v>0</v>
      </c>
      <c r="I13" s="86"/>
      <c r="J13" s="86"/>
      <c r="K13" s="86"/>
      <c r="L13" s="86"/>
      <c r="M13" s="86"/>
      <c r="N13" s="86"/>
      <c r="O13" s="86"/>
      <c r="P13" s="85"/>
      <c r="Q13" s="108"/>
      <c r="R13" s="194"/>
      <c r="S13" s="194"/>
      <c r="T13" s="194"/>
      <c r="U13" s="194"/>
      <c r="V13" s="194"/>
      <c r="W13" s="194"/>
    </row>
    <row r="14" s="166" customFormat="1" ht="19.5" spans="1:23">
      <c r="A14" s="83" t="s">
        <v>126</v>
      </c>
      <c r="B14" s="84" t="s">
        <v>127</v>
      </c>
      <c r="C14" s="86">
        <f t="shared" si="3"/>
        <v>0</v>
      </c>
      <c r="D14" s="86"/>
      <c r="E14" s="86"/>
      <c r="F14" s="86"/>
      <c r="G14" s="86">
        <f t="shared" si="2"/>
        <v>0</v>
      </c>
      <c r="H14" s="86">
        <f t="shared" si="4"/>
        <v>0</v>
      </c>
      <c r="I14" s="86"/>
      <c r="J14" s="86"/>
      <c r="K14" s="86"/>
      <c r="L14" s="86"/>
      <c r="M14" s="86"/>
      <c r="N14" s="86"/>
      <c r="O14" s="86"/>
      <c r="P14" s="85"/>
      <c r="Q14" s="108"/>
      <c r="R14" s="194"/>
      <c r="S14" s="194"/>
      <c r="T14" s="194"/>
      <c r="U14" s="194"/>
      <c r="V14" s="194"/>
      <c r="W14" s="194"/>
    </row>
    <row r="15" s="166" customFormat="1" ht="19.5" spans="1:23">
      <c r="A15" s="83" t="s">
        <v>128</v>
      </c>
      <c r="B15" s="84" t="s">
        <v>129</v>
      </c>
      <c r="C15" s="86">
        <f t="shared" si="3"/>
        <v>0</v>
      </c>
      <c r="D15" s="86"/>
      <c r="E15" s="86"/>
      <c r="F15" s="86"/>
      <c r="G15" s="86">
        <f t="shared" si="2"/>
        <v>0</v>
      </c>
      <c r="H15" s="86">
        <f t="shared" si="4"/>
        <v>0</v>
      </c>
      <c r="I15" s="86"/>
      <c r="J15" s="86"/>
      <c r="K15" s="86"/>
      <c r="L15" s="86"/>
      <c r="M15" s="86"/>
      <c r="N15" s="86"/>
      <c r="O15" s="86"/>
      <c r="P15" s="85"/>
      <c r="Q15" s="108"/>
      <c r="R15" s="194"/>
      <c r="S15" s="194"/>
      <c r="T15" s="194"/>
      <c r="U15" s="194"/>
      <c r="V15" s="194"/>
      <c r="W15" s="194"/>
    </row>
    <row r="16" s="166" customFormat="1" ht="19.5" spans="1:23">
      <c r="A16" s="83" t="s">
        <v>130</v>
      </c>
      <c r="B16" s="84" t="s">
        <v>131</v>
      </c>
      <c r="C16" s="86">
        <f t="shared" si="3"/>
        <v>0</v>
      </c>
      <c r="D16" s="86"/>
      <c r="E16" s="86"/>
      <c r="F16" s="86"/>
      <c r="G16" s="86">
        <f t="shared" si="2"/>
        <v>0</v>
      </c>
      <c r="H16" s="86">
        <f t="shared" si="4"/>
        <v>0</v>
      </c>
      <c r="I16" s="86"/>
      <c r="J16" s="86"/>
      <c r="K16" s="86"/>
      <c r="L16" s="86"/>
      <c r="M16" s="86"/>
      <c r="N16" s="86"/>
      <c r="O16" s="86"/>
      <c r="P16" s="85"/>
      <c r="Q16" s="108"/>
      <c r="R16" s="194"/>
      <c r="S16" s="194"/>
      <c r="T16" s="194"/>
      <c r="U16" s="194"/>
      <c r="V16" s="194"/>
      <c r="W16" s="194"/>
    </row>
    <row r="17" s="166" customFormat="1" ht="19.5" spans="1:23">
      <c r="A17" s="83" t="s">
        <v>132</v>
      </c>
      <c r="B17" s="84" t="s">
        <v>133</v>
      </c>
      <c r="C17" s="86">
        <f t="shared" si="3"/>
        <v>0</v>
      </c>
      <c r="D17" s="86"/>
      <c r="E17" s="86"/>
      <c r="F17" s="86"/>
      <c r="G17" s="86">
        <f t="shared" si="2"/>
        <v>0</v>
      </c>
      <c r="H17" s="86">
        <f t="shared" si="4"/>
        <v>0</v>
      </c>
      <c r="I17" s="86"/>
      <c r="J17" s="86"/>
      <c r="K17" s="86"/>
      <c r="L17" s="86"/>
      <c r="M17" s="86"/>
      <c r="N17" s="86"/>
      <c r="O17" s="86"/>
      <c r="P17" s="85"/>
      <c r="Q17" s="108"/>
      <c r="R17" s="194"/>
      <c r="S17" s="194"/>
      <c r="T17" s="194"/>
      <c r="U17" s="194"/>
      <c r="V17" s="194"/>
      <c r="W17" s="194"/>
    </row>
    <row r="18" s="166" customFormat="1" ht="19.5" spans="1:23">
      <c r="A18" s="83" t="s">
        <v>134</v>
      </c>
      <c r="B18" s="84" t="s">
        <v>135</v>
      </c>
      <c r="C18" s="86">
        <f t="shared" si="3"/>
        <v>0</v>
      </c>
      <c r="D18" s="86"/>
      <c r="E18" s="86"/>
      <c r="F18" s="86"/>
      <c r="G18" s="86">
        <f t="shared" si="2"/>
        <v>0</v>
      </c>
      <c r="H18" s="86">
        <f t="shared" si="4"/>
        <v>0</v>
      </c>
      <c r="I18" s="86"/>
      <c r="J18" s="86"/>
      <c r="K18" s="86"/>
      <c r="L18" s="86"/>
      <c r="M18" s="86"/>
      <c r="N18" s="86"/>
      <c r="O18" s="86"/>
      <c r="P18" s="85"/>
      <c r="Q18" s="108"/>
      <c r="R18" s="194"/>
      <c r="S18" s="194"/>
      <c r="T18" s="194"/>
      <c r="U18" s="194"/>
      <c r="V18" s="194"/>
      <c r="W18" s="194"/>
    </row>
    <row r="19" s="166" customFormat="1" ht="19.5" spans="1:23">
      <c r="A19" s="83" t="s">
        <v>136</v>
      </c>
      <c r="B19" s="84" t="s">
        <v>137</v>
      </c>
      <c r="C19" s="86">
        <f t="shared" si="3"/>
        <v>0</v>
      </c>
      <c r="D19" s="86"/>
      <c r="E19" s="86"/>
      <c r="F19" s="86"/>
      <c r="G19" s="86">
        <f t="shared" si="2"/>
        <v>0</v>
      </c>
      <c r="H19" s="86">
        <f t="shared" si="4"/>
        <v>0</v>
      </c>
      <c r="I19" s="86"/>
      <c r="J19" s="86"/>
      <c r="K19" s="86"/>
      <c r="L19" s="86"/>
      <c r="M19" s="86"/>
      <c r="N19" s="86"/>
      <c r="O19" s="86"/>
      <c r="P19" s="85"/>
      <c r="Q19" s="108"/>
      <c r="R19" s="194"/>
      <c r="S19" s="194"/>
      <c r="T19" s="194"/>
      <c r="U19" s="194"/>
      <c r="V19" s="194"/>
      <c r="W19" s="194"/>
    </row>
    <row r="20" s="166" customFormat="1" ht="19.5" spans="1:23">
      <c r="A20" s="83" t="s">
        <v>138</v>
      </c>
      <c r="B20" s="84" t="s">
        <v>139</v>
      </c>
      <c r="C20" s="86">
        <f t="shared" si="3"/>
        <v>0</v>
      </c>
      <c r="D20" s="86"/>
      <c r="E20" s="86"/>
      <c r="F20" s="86"/>
      <c r="G20" s="86">
        <f t="shared" si="2"/>
        <v>0</v>
      </c>
      <c r="H20" s="86">
        <f t="shared" si="4"/>
        <v>0</v>
      </c>
      <c r="I20" s="86"/>
      <c r="J20" s="86"/>
      <c r="K20" s="86"/>
      <c r="L20" s="86"/>
      <c r="M20" s="86"/>
      <c r="N20" s="86"/>
      <c r="O20" s="86"/>
      <c r="P20" s="85"/>
      <c r="Q20" s="108"/>
      <c r="R20" s="194"/>
      <c r="S20" s="194"/>
      <c r="T20" s="194"/>
      <c r="U20" s="194"/>
      <c r="V20" s="194"/>
      <c r="W20" s="194"/>
    </row>
    <row r="21" s="166" customFormat="1" ht="19.5" spans="1:23">
      <c r="A21" s="83" t="s">
        <v>461</v>
      </c>
      <c r="B21" s="84" t="s">
        <v>462</v>
      </c>
      <c r="C21" s="86">
        <f t="shared" si="3"/>
        <v>0</v>
      </c>
      <c r="D21" s="86"/>
      <c r="E21" s="86"/>
      <c r="F21" s="86"/>
      <c r="G21" s="86">
        <f t="shared" si="2"/>
        <v>0</v>
      </c>
      <c r="H21" s="86">
        <f t="shared" si="4"/>
        <v>0</v>
      </c>
      <c r="I21" s="86"/>
      <c r="J21" s="86"/>
      <c r="K21" s="86"/>
      <c r="L21" s="86"/>
      <c r="M21" s="86"/>
      <c r="N21" s="86"/>
      <c r="O21" s="86"/>
      <c r="P21" s="85"/>
      <c r="Q21" s="108"/>
      <c r="R21" s="194"/>
      <c r="S21" s="194"/>
      <c r="T21" s="194"/>
      <c r="U21" s="194"/>
      <c r="V21" s="194"/>
      <c r="W21" s="194"/>
    </row>
    <row r="22" s="166" customFormat="1" ht="19.5" spans="1:23">
      <c r="A22" s="83" t="s">
        <v>463</v>
      </c>
      <c r="B22" s="84" t="s">
        <v>464</v>
      </c>
      <c r="C22" s="86">
        <f t="shared" si="3"/>
        <v>0</v>
      </c>
      <c r="D22" s="86"/>
      <c r="E22" s="86"/>
      <c r="F22" s="86"/>
      <c r="G22" s="86">
        <f t="shared" si="2"/>
        <v>0</v>
      </c>
      <c r="H22" s="86">
        <f t="shared" si="4"/>
        <v>0</v>
      </c>
      <c r="I22" s="86"/>
      <c r="J22" s="86"/>
      <c r="K22" s="86"/>
      <c r="L22" s="86"/>
      <c r="M22" s="86"/>
      <c r="N22" s="86"/>
      <c r="O22" s="86"/>
      <c r="P22" s="85"/>
      <c r="Q22" s="108"/>
      <c r="R22" s="194"/>
      <c r="S22" s="194"/>
      <c r="T22" s="194"/>
      <c r="U22" s="194"/>
      <c r="V22" s="194"/>
      <c r="W22" s="194"/>
    </row>
    <row r="23" s="166" customFormat="1" ht="19.5" spans="1:23">
      <c r="A23" s="83" t="s">
        <v>140</v>
      </c>
      <c r="B23" s="84" t="s">
        <v>141</v>
      </c>
      <c r="C23" s="86">
        <f t="shared" si="3"/>
        <v>0</v>
      </c>
      <c r="D23" s="86"/>
      <c r="E23" s="86"/>
      <c r="F23" s="86"/>
      <c r="G23" s="86">
        <f t="shared" si="2"/>
        <v>0</v>
      </c>
      <c r="H23" s="86">
        <f t="shared" si="4"/>
        <v>0</v>
      </c>
      <c r="I23" s="86"/>
      <c r="J23" s="86"/>
      <c r="K23" s="86"/>
      <c r="L23" s="86"/>
      <c r="M23" s="86"/>
      <c r="N23" s="86"/>
      <c r="O23" s="86"/>
      <c r="P23" s="85"/>
      <c r="Q23" s="108"/>
      <c r="R23" s="194"/>
      <c r="S23" s="194"/>
      <c r="T23" s="194"/>
      <c r="U23" s="194"/>
      <c r="V23" s="194"/>
      <c r="W23" s="194"/>
    </row>
    <row r="24" s="166" customFormat="1" ht="19.5" spans="1:23">
      <c r="A24" s="83" t="s">
        <v>280</v>
      </c>
      <c r="B24" s="84" t="s">
        <v>465</v>
      </c>
      <c r="C24" s="86">
        <f t="shared" si="3"/>
        <v>0</v>
      </c>
      <c r="D24" s="86"/>
      <c r="E24" s="86"/>
      <c r="F24" s="86"/>
      <c r="G24" s="86">
        <f t="shared" si="2"/>
        <v>0</v>
      </c>
      <c r="H24" s="86">
        <f t="shared" si="4"/>
        <v>0</v>
      </c>
      <c r="I24" s="86"/>
      <c r="J24" s="86"/>
      <c r="K24" s="86"/>
      <c r="L24" s="86"/>
      <c r="M24" s="86"/>
      <c r="N24" s="86"/>
      <c r="O24" s="86"/>
      <c r="P24" s="85"/>
      <c r="Q24" s="108"/>
      <c r="R24" s="194"/>
      <c r="S24" s="194"/>
      <c r="T24" s="194"/>
      <c r="U24" s="194"/>
      <c r="V24" s="194"/>
      <c r="W24" s="194"/>
    </row>
    <row r="25" s="166" customFormat="1" ht="19.5" spans="1:23">
      <c r="A25" s="83" t="s">
        <v>142</v>
      </c>
      <c r="B25" s="84" t="s">
        <v>143</v>
      </c>
      <c r="C25" s="86">
        <f t="shared" si="3"/>
        <v>0</v>
      </c>
      <c r="D25" s="86"/>
      <c r="E25" s="86"/>
      <c r="F25" s="86"/>
      <c r="G25" s="86">
        <f t="shared" si="2"/>
        <v>0</v>
      </c>
      <c r="H25" s="86">
        <f t="shared" si="4"/>
        <v>0</v>
      </c>
      <c r="I25" s="86"/>
      <c r="J25" s="86"/>
      <c r="K25" s="86"/>
      <c r="L25" s="86"/>
      <c r="M25" s="86"/>
      <c r="N25" s="86"/>
      <c r="O25" s="86"/>
      <c r="P25" s="85"/>
      <c r="Q25" s="108"/>
      <c r="R25" s="194"/>
      <c r="S25" s="194"/>
      <c r="T25" s="194"/>
      <c r="U25" s="194"/>
      <c r="V25" s="194"/>
      <c r="W25" s="194"/>
    </row>
    <row r="26" s="166" customFormat="1" ht="19.5" spans="1:23">
      <c r="A26" s="83" t="s">
        <v>144</v>
      </c>
      <c r="B26" s="84" t="s">
        <v>145</v>
      </c>
      <c r="C26" s="86">
        <f t="shared" si="3"/>
        <v>0</v>
      </c>
      <c r="D26" s="86"/>
      <c r="E26" s="86"/>
      <c r="F26" s="86"/>
      <c r="G26" s="86">
        <f t="shared" si="2"/>
        <v>0</v>
      </c>
      <c r="H26" s="86">
        <f t="shared" si="4"/>
        <v>0</v>
      </c>
      <c r="I26" s="86"/>
      <c r="J26" s="86"/>
      <c r="K26" s="86"/>
      <c r="L26" s="86"/>
      <c r="M26" s="86"/>
      <c r="N26" s="86"/>
      <c r="O26" s="86"/>
      <c r="P26" s="85"/>
      <c r="Q26" s="108"/>
      <c r="R26" s="194"/>
      <c r="S26" s="194"/>
      <c r="T26" s="194"/>
      <c r="U26" s="194"/>
      <c r="V26" s="194"/>
      <c r="W26" s="194"/>
    </row>
    <row r="27" s="166" customFormat="1" ht="19.5" spans="1:23">
      <c r="A27" s="83" t="s">
        <v>146</v>
      </c>
      <c r="B27" s="84" t="s">
        <v>147</v>
      </c>
      <c r="C27" s="86">
        <f t="shared" si="3"/>
        <v>0</v>
      </c>
      <c r="D27" s="86"/>
      <c r="E27" s="86"/>
      <c r="F27" s="86"/>
      <c r="G27" s="86">
        <f t="shared" si="2"/>
        <v>0</v>
      </c>
      <c r="H27" s="86">
        <f t="shared" si="4"/>
        <v>0</v>
      </c>
      <c r="I27" s="86"/>
      <c r="J27" s="86"/>
      <c r="K27" s="86"/>
      <c r="L27" s="86"/>
      <c r="M27" s="86"/>
      <c r="N27" s="86"/>
      <c r="O27" s="86"/>
      <c r="P27" s="85"/>
      <c r="Q27" s="108"/>
      <c r="R27" s="194"/>
      <c r="S27" s="194"/>
      <c r="T27" s="194"/>
      <c r="U27" s="194"/>
      <c r="V27" s="194"/>
      <c r="W27" s="194"/>
    </row>
    <row r="28" s="166" customFormat="1" ht="19.5" spans="1:23">
      <c r="A28" s="83" t="s">
        <v>148</v>
      </c>
      <c r="B28" s="84" t="s">
        <v>149</v>
      </c>
      <c r="C28" s="86">
        <f t="shared" si="3"/>
        <v>0</v>
      </c>
      <c r="D28" s="86"/>
      <c r="E28" s="86"/>
      <c r="F28" s="86"/>
      <c r="G28" s="86">
        <f t="shared" si="2"/>
        <v>0</v>
      </c>
      <c r="H28" s="86">
        <f t="shared" si="4"/>
        <v>0</v>
      </c>
      <c r="I28" s="86"/>
      <c r="J28" s="86"/>
      <c r="K28" s="86"/>
      <c r="L28" s="86"/>
      <c r="M28" s="86"/>
      <c r="N28" s="86"/>
      <c r="O28" s="86"/>
      <c r="P28" s="85"/>
      <c r="Q28" s="108"/>
      <c r="R28" s="194"/>
      <c r="S28" s="194"/>
      <c r="T28" s="194"/>
      <c r="U28" s="194"/>
      <c r="V28" s="194"/>
      <c r="W28" s="194"/>
    </row>
    <row r="29" s="166" customFormat="1" ht="19.5" spans="1:23">
      <c r="A29" s="83" t="s">
        <v>150</v>
      </c>
      <c r="B29" s="84" t="s">
        <v>151</v>
      </c>
      <c r="C29" s="86">
        <f t="shared" si="3"/>
        <v>0</v>
      </c>
      <c r="D29" s="86"/>
      <c r="E29" s="86"/>
      <c r="F29" s="86"/>
      <c r="G29" s="86">
        <f t="shared" si="2"/>
        <v>0</v>
      </c>
      <c r="H29" s="86">
        <f t="shared" si="4"/>
        <v>0</v>
      </c>
      <c r="I29" s="86"/>
      <c r="J29" s="86"/>
      <c r="K29" s="86"/>
      <c r="L29" s="86"/>
      <c r="M29" s="86"/>
      <c r="N29" s="86"/>
      <c r="O29" s="86"/>
      <c r="P29" s="85"/>
      <c r="Q29" s="108"/>
      <c r="R29" s="194"/>
      <c r="S29" s="194"/>
      <c r="T29" s="194"/>
      <c r="U29" s="194"/>
      <c r="V29" s="194"/>
      <c r="W29" s="194"/>
    </row>
    <row r="30" s="166" customFormat="1" ht="19.5" spans="1:23">
      <c r="A30" s="83" t="s">
        <v>152</v>
      </c>
      <c r="B30" s="84" t="s">
        <v>153</v>
      </c>
      <c r="C30" s="86">
        <f t="shared" si="3"/>
        <v>0</v>
      </c>
      <c r="D30" s="86"/>
      <c r="E30" s="86"/>
      <c r="F30" s="86"/>
      <c r="G30" s="86">
        <f t="shared" si="2"/>
        <v>0</v>
      </c>
      <c r="H30" s="86">
        <f t="shared" si="4"/>
        <v>0</v>
      </c>
      <c r="I30" s="86"/>
      <c r="J30" s="86"/>
      <c r="K30" s="86"/>
      <c r="L30" s="86"/>
      <c r="M30" s="86"/>
      <c r="N30" s="86"/>
      <c r="O30" s="86"/>
      <c r="P30" s="85"/>
      <c r="Q30" s="108"/>
      <c r="R30" s="194"/>
      <c r="S30" s="194"/>
      <c r="T30" s="194"/>
      <c r="U30" s="194"/>
      <c r="V30" s="194"/>
      <c r="W30" s="194"/>
    </row>
    <row r="31" s="166" customFormat="1" ht="19.5" spans="1:23">
      <c r="A31" s="83" t="s">
        <v>154</v>
      </c>
      <c r="B31" s="84" t="s">
        <v>155</v>
      </c>
      <c r="C31" s="86">
        <f t="shared" si="3"/>
        <v>0</v>
      </c>
      <c r="D31" s="86"/>
      <c r="E31" s="86"/>
      <c r="F31" s="86"/>
      <c r="G31" s="86">
        <f t="shared" si="2"/>
        <v>0</v>
      </c>
      <c r="H31" s="86">
        <f t="shared" si="4"/>
        <v>0</v>
      </c>
      <c r="I31" s="86"/>
      <c r="J31" s="86"/>
      <c r="K31" s="86"/>
      <c r="L31" s="86"/>
      <c r="M31" s="86"/>
      <c r="N31" s="86"/>
      <c r="O31" s="86"/>
      <c r="P31" s="85"/>
      <c r="Q31" s="108"/>
      <c r="R31" s="194"/>
      <c r="S31" s="194"/>
      <c r="T31" s="194"/>
      <c r="U31" s="194"/>
      <c r="V31" s="194"/>
      <c r="W31" s="194"/>
    </row>
    <row r="32" s="166" customFormat="1" ht="19.5" spans="1:23">
      <c r="A32" s="83" t="s">
        <v>156</v>
      </c>
      <c r="B32" s="84" t="s">
        <v>157</v>
      </c>
      <c r="C32" s="86">
        <f t="shared" si="3"/>
        <v>0</v>
      </c>
      <c r="D32" s="86"/>
      <c r="E32" s="86"/>
      <c r="F32" s="86"/>
      <c r="G32" s="86">
        <f t="shared" si="2"/>
        <v>0</v>
      </c>
      <c r="H32" s="86">
        <f t="shared" si="4"/>
        <v>0</v>
      </c>
      <c r="I32" s="86"/>
      <c r="J32" s="86"/>
      <c r="K32" s="86"/>
      <c r="L32" s="86"/>
      <c r="M32" s="86"/>
      <c r="N32" s="86"/>
      <c r="O32" s="86"/>
      <c r="P32" s="85"/>
      <c r="Q32" s="108"/>
      <c r="R32" s="194"/>
      <c r="S32" s="194"/>
      <c r="T32" s="194"/>
      <c r="U32" s="194"/>
      <c r="V32" s="194"/>
      <c r="W32" s="194"/>
    </row>
    <row r="33" s="166" customFormat="1" ht="19.5" spans="1:23">
      <c r="A33" s="83" t="s">
        <v>158</v>
      </c>
      <c r="B33" s="84" t="s">
        <v>159</v>
      </c>
      <c r="C33" s="86">
        <f t="shared" si="3"/>
        <v>0</v>
      </c>
      <c r="D33" s="86"/>
      <c r="E33" s="86"/>
      <c r="F33" s="86"/>
      <c r="G33" s="86">
        <f t="shared" si="2"/>
        <v>0</v>
      </c>
      <c r="H33" s="86">
        <f t="shared" si="4"/>
        <v>0</v>
      </c>
      <c r="I33" s="86"/>
      <c r="J33" s="86"/>
      <c r="K33" s="86"/>
      <c r="L33" s="86"/>
      <c r="M33" s="86"/>
      <c r="N33" s="86"/>
      <c r="O33" s="86"/>
      <c r="P33" s="85"/>
      <c r="Q33" s="108"/>
      <c r="R33" s="194"/>
      <c r="S33" s="194"/>
      <c r="T33" s="194"/>
      <c r="U33" s="194"/>
      <c r="V33" s="194"/>
      <c r="W33" s="194"/>
    </row>
    <row r="34" s="166" customFormat="1" ht="19.5" spans="1:23">
      <c r="A34" s="83" t="s">
        <v>160</v>
      </c>
      <c r="B34" s="84" t="s">
        <v>161</v>
      </c>
      <c r="C34" s="86">
        <f t="shared" si="3"/>
        <v>0</v>
      </c>
      <c r="D34" s="86"/>
      <c r="E34" s="86"/>
      <c r="F34" s="86"/>
      <c r="G34" s="86">
        <f t="shared" si="2"/>
        <v>0</v>
      </c>
      <c r="H34" s="86">
        <f t="shared" si="4"/>
        <v>0</v>
      </c>
      <c r="I34" s="86"/>
      <c r="J34" s="86"/>
      <c r="K34" s="86"/>
      <c r="L34" s="86"/>
      <c r="M34" s="86"/>
      <c r="N34" s="86"/>
      <c r="O34" s="86"/>
      <c r="P34" s="85"/>
      <c r="Q34" s="108"/>
      <c r="R34" s="194"/>
      <c r="S34" s="194"/>
      <c r="T34" s="194"/>
      <c r="U34" s="194"/>
      <c r="V34" s="194"/>
      <c r="W34" s="194"/>
    </row>
    <row r="35" s="166" customFormat="1" ht="19.5" spans="1:23">
      <c r="A35" s="83" t="s">
        <v>164</v>
      </c>
      <c r="B35" s="84" t="s">
        <v>165</v>
      </c>
      <c r="C35" s="86">
        <f t="shared" si="3"/>
        <v>0</v>
      </c>
      <c r="D35" s="86"/>
      <c r="E35" s="86"/>
      <c r="F35" s="86"/>
      <c r="G35" s="86">
        <f t="shared" si="2"/>
        <v>0</v>
      </c>
      <c r="H35" s="86">
        <f t="shared" si="4"/>
        <v>0</v>
      </c>
      <c r="I35" s="86"/>
      <c r="J35" s="86"/>
      <c r="K35" s="86"/>
      <c r="L35" s="86"/>
      <c r="M35" s="86"/>
      <c r="N35" s="86"/>
      <c r="O35" s="86"/>
      <c r="P35" s="85"/>
      <c r="Q35" s="108"/>
      <c r="R35" s="194"/>
      <c r="S35" s="194"/>
      <c r="T35" s="194"/>
      <c r="U35" s="194"/>
      <c r="V35" s="194"/>
      <c r="W35" s="194"/>
    </row>
    <row r="36" s="166" customFormat="1" ht="19.5" spans="1:23">
      <c r="A36" s="83"/>
      <c r="B36" s="113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5"/>
      <c r="Q36" s="108"/>
      <c r="R36" s="194"/>
      <c r="S36" s="194"/>
      <c r="T36" s="194"/>
      <c r="U36" s="194"/>
      <c r="V36" s="194"/>
      <c r="W36" s="194"/>
    </row>
    <row r="37" s="165" customFormat="1" ht="19.5" spans="1:23">
      <c r="A37" s="79" t="s">
        <v>166</v>
      </c>
      <c r="B37" s="80" t="s">
        <v>16</v>
      </c>
      <c r="C37" s="82">
        <f>C38+C39+C40+C41+C42</f>
        <v>0</v>
      </c>
      <c r="D37" s="82">
        <f t="shared" ref="D37:N37" si="5">D38+D39+D40+D41+D42</f>
        <v>0</v>
      </c>
      <c r="E37" s="82">
        <f t="shared" si="5"/>
        <v>0</v>
      </c>
      <c r="F37" s="82">
        <f t="shared" si="5"/>
        <v>0</v>
      </c>
      <c r="G37" s="82">
        <f t="shared" si="5"/>
        <v>0</v>
      </c>
      <c r="H37" s="82">
        <f t="shared" si="5"/>
        <v>0</v>
      </c>
      <c r="I37" s="82">
        <f t="shared" si="5"/>
        <v>0</v>
      </c>
      <c r="J37" s="82">
        <f t="shared" si="5"/>
        <v>0</v>
      </c>
      <c r="K37" s="82">
        <f t="shared" si="5"/>
        <v>0</v>
      </c>
      <c r="L37" s="82">
        <f t="shared" si="5"/>
        <v>0</v>
      </c>
      <c r="M37" s="82">
        <f t="shared" si="5"/>
        <v>0</v>
      </c>
      <c r="N37" s="82">
        <f t="shared" si="5"/>
        <v>0</v>
      </c>
      <c r="O37" s="82"/>
      <c r="P37" s="81"/>
      <c r="Q37" s="108"/>
      <c r="R37" s="194"/>
      <c r="S37" s="194"/>
      <c r="T37" s="194"/>
      <c r="U37" s="194"/>
      <c r="V37" s="194"/>
      <c r="W37" s="194"/>
    </row>
    <row r="38" s="166" customFormat="1" ht="19.5" spans="1:23">
      <c r="A38" s="83" t="s">
        <v>110</v>
      </c>
      <c r="B38" s="84" t="s">
        <v>168</v>
      </c>
      <c r="C38" s="86">
        <f t="shared" si="3"/>
        <v>0</v>
      </c>
      <c r="D38" s="86"/>
      <c r="E38" s="86"/>
      <c r="F38" s="86"/>
      <c r="G38" s="86">
        <f>H38+M38+N38+O38</f>
        <v>0</v>
      </c>
      <c r="H38" s="86">
        <f>I38+J38+L38+K38</f>
        <v>0</v>
      </c>
      <c r="I38" s="86"/>
      <c r="J38" s="86"/>
      <c r="K38" s="86"/>
      <c r="L38" s="86"/>
      <c r="M38" s="86"/>
      <c r="N38" s="86"/>
      <c r="O38" s="86"/>
      <c r="P38" s="85"/>
      <c r="Q38" s="108"/>
      <c r="R38" s="194"/>
      <c r="S38" s="194"/>
      <c r="T38" s="194"/>
      <c r="U38" s="194"/>
      <c r="V38" s="194"/>
      <c r="W38" s="194"/>
    </row>
    <row r="39" s="166" customFormat="1" ht="19.5" spans="1:23">
      <c r="A39" s="83" t="s">
        <v>119</v>
      </c>
      <c r="B39" s="84" t="s">
        <v>169</v>
      </c>
      <c r="C39" s="86">
        <f t="shared" si="3"/>
        <v>0</v>
      </c>
      <c r="D39" s="86"/>
      <c r="E39" s="86"/>
      <c r="F39" s="86"/>
      <c r="G39" s="86">
        <f>H39+M39+N39+O39</f>
        <v>0</v>
      </c>
      <c r="H39" s="86">
        <f>I39+J39+L39+K39</f>
        <v>0</v>
      </c>
      <c r="I39" s="86"/>
      <c r="J39" s="86"/>
      <c r="K39" s="86"/>
      <c r="L39" s="86"/>
      <c r="M39" s="86"/>
      <c r="N39" s="86"/>
      <c r="O39" s="86"/>
      <c r="P39" s="85"/>
      <c r="Q39" s="108"/>
      <c r="R39" s="194"/>
      <c r="S39" s="194"/>
      <c r="T39" s="194"/>
      <c r="U39" s="194"/>
      <c r="V39" s="194"/>
      <c r="W39" s="194"/>
    </row>
    <row r="40" s="166" customFormat="1" ht="19.5" spans="1:23">
      <c r="A40" s="83" t="s">
        <v>121</v>
      </c>
      <c r="B40" s="84" t="s">
        <v>170</v>
      </c>
      <c r="C40" s="86">
        <f t="shared" si="3"/>
        <v>0</v>
      </c>
      <c r="D40" s="86"/>
      <c r="E40" s="86"/>
      <c r="F40" s="86"/>
      <c r="G40" s="86">
        <f>H40+M40+N40+O40</f>
        <v>0</v>
      </c>
      <c r="H40" s="86">
        <f>I40+J40+L40+K40</f>
        <v>0</v>
      </c>
      <c r="I40" s="86"/>
      <c r="J40" s="86"/>
      <c r="K40" s="86"/>
      <c r="L40" s="86"/>
      <c r="M40" s="86"/>
      <c r="N40" s="86"/>
      <c r="O40" s="86"/>
      <c r="P40" s="85"/>
      <c r="Q40" s="108"/>
      <c r="R40" s="194"/>
      <c r="S40" s="194"/>
      <c r="T40" s="194"/>
      <c r="U40" s="194"/>
      <c r="V40" s="194"/>
      <c r="W40" s="194"/>
    </row>
    <row r="41" s="166" customFormat="1" ht="19.5" spans="1:23">
      <c r="A41" s="83" t="s">
        <v>123</v>
      </c>
      <c r="B41" s="84" t="s">
        <v>171</v>
      </c>
      <c r="C41" s="86">
        <f t="shared" si="3"/>
        <v>0</v>
      </c>
      <c r="D41" s="86"/>
      <c r="E41" s="86"/>
      <c r="F41" s="86"/>
      <c r="G41" s="86">
        <f>H41+M41+N41+O41</f>
        <v>0</v>
      </c>
      <c r="H41" s="86">
        <f>I41+J41+L41+K41</f>
        <v>0</v>
      </c>
      <c r="I41" s="86"/>
      <c r="J41" s="86"/>
      <c r="K41" s="86"/>
      <c r="L41" s="86"/>
      <c r="M41" s="86"/>
      <c r="N41" s="86"/>
      <c r="O41" s="86"/>
      <c r="P41" s="85"/>
      <c r="Q41" s="108"/>
      <c r="R41" s="194"/>
      <c r="S41" s="194"/>
      <c r="T41" s="194"/>
      <c r="U41" s="194"/>
      <c r="V41" s="194"/>
      <c r="W41" s="194"/>
    </row>
    <row r="42" s="166" customFormat="1" ht="19.5" spans="1:23">
      <c r="A42" s="83" t="s">
        <v>164</v>
      </c>
      <c r="B42" s="84" t="s">
        <v>172</v>
      </c>
      <c r="C42" s="86">
        <f t="shared" si="3"/>
        <v>0</v>
      </c>
      <c r="D42" s="86"/>
      <c r="E42" s="86"/>
      <c r="F42" s="86"/>
      <c r="G42" s="86">
        <f>H42+M42+N42+O42</f>
        <v>0</v>
      </c>
      <c r="H42" s="86">
        <f>I42+J42+L42+K42</f>
        <v>0</v>
      </c>
      <c r="I42" s="86"/>
      <c r="J42" s="86"/>
      <c r="K42" s="86"/>
      <c r="L42" s="86"/>
      <c r="M42" s="86"/>
      <c r="N42" s="86"/>
      <c r="O42" s="86"/>
      <c r="P42" s="85"/>
      <c r="Q42" s="108"/>
      <c r="R42" s="194"/>
      <c r="S42" s="194"/>
      <c r="T42" s="194"/>
      <c r="U42" s="194"/>
      <c r="V42" s="194"/>
      <c r="W42" s="194"/>
    </row>
    <row r="43" s="166" customFormat="1" ht="19.5" spans="1:23">
      <c r="A43" s="83"/>
      <c r="B43" s="113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5"/>
      <c r="Q43" s="108"/>
      <c r="R43" s="194"/>
      <c r="S43" s="194"/>
      <c r="T43" s="194"/>
      <c r="U43" s="194"/>
      <c r="V43" s="194"/>
      <c r="W43" s="194"/>
    </row>
    <row r="44" s="165" customFormat="1" ht="19.5" spans="1:23">
      <c r="A44" s="79" t="s">
        <v>173</v>
      </c>
      <c r="B44" s="80" t="s">
        <v>18</v>
      </c>
      <c r="C44" s="82">
        <f>C45+C46+C47+C48+C49+C50+C51+C52+C53+C54+C56+C55</f>
        <v>0</v>
      </c>
      <c r="D44" s="82">
        <f t="shared" ref="D44:N44" si="6">D45+D46+D47+D48+D49+D50+D51+D52+D53+D54+D56+D55</f>
        <v>0</v>
      </c>
      <c r="E44" s="82">
        <f t="shared" si="6"/>
        <v>0</v>
      </c>
      <c r="F44" s="82">
        <f t="shared" si="6"/>
        <v>0</v>
      </c>
      <c r="G44" s="82">
        <f t="shared" si="6"/>
        <v>0</v>
      </c>
      <c r="H44" s="82">
        <f t="shared" si="6"/>
        <v>0</v>
      </c>
      <c r="I44" s="82">
        <f t="shared" si="6"/>
        <v>0</v>
      </c>
      <c r="J44" s="82">
        <f t="shared" si="6"/>
        <v>0</v>
      </c>
      <c r="K44" s="82">
        <f t="shared" si="6"/>
        <v>0</v>
      </c>
      <c r="L44" s="82">
        <f t="shared" si="6"/>
        <v>0</v>
      </c>
      <c r="M44" s="82">
        <f t="shared" si="6"/>
        <v>0</v>
      </c>
      <c r="N44" s="82">
        <f t="shared" si="6"/>
        <v>0</v>
      </c>
      <c r="O44" s="82"/>
      <c r="P44" s="81"/>
      <c r="Q44" s="108"/>
      <c r="R44" s="194"/>
      <c r="S44" s="194"/>
      <c r="T44" s="194"/>
      <c r="U44" s="194"/>
      <c r="V44" s="194"/>
      <c r="W44" s="194"/>
    </row>
    <row r="45" s="166" customFormat="1" ht="19.5" spans="1:23">
      <c r="A45" s="83" t="s">
        <v>110</v>
      </c>
      <c r="B45" s="84" t="s">
        <v>466</v>
      </c>
      <c r="C45" s="86">
        <f t="shared" si="3"/>
        <v>0</v>
      </c>
      <c r="D45" s="86"/>
      <c r="E45" s="86"/>
      <c r="F45" s="86"/>
      <c r="G45" s="86">
        <f t="shared" ref="G45:G56" si="7">H45+M45+N45+O45</f>
        <v>0</v>
      </c>
      <c r="H45" s="86">
        <f>I45+J45+L45+K45</f>
        <v>0</v>
      </c>
      <c r="I45" s="86"/>
      <c r="J45" s="86"/>
      <c r="K45" s="86"/>
      <c r="L45" s="86"/>
      <c r="M45" s="86"/>
      <c r="N45" s="86"/>
      <c r="O45" s="86"/>
      <c r="P45" s="85"/>
      <c r="Q45" s="108"/>
      <c r="R45" s="194"/>
      <c r="S45" s="194"/>
      <c r="T45" s="194"/>
      <c r="U45" s="194"/>
      <c r="V45" s="194"/>
      <c r="W45" s="194"/>
    </row>
    <row r="46" s="166" customFormat="1" ht="19.5" spans="1:23">
      <c r="A46" s="83" t="s">
        <v>112</v>
      </c>
      <c r="B46" s="84" t="s">
        <v>176</v>
      </c>
      <c r="C46" s="86">
        <f t="shared" si="3"/>
        <v>0</v>
      </c>
      <c r="D46" s="86"/>
      <c r="E46" s="86"/>
      <c r="F46" s="86"/>
      <c r="G46" s="86">
        <f t="shared" si="7"/>
        <v>0</v>
      </c>
      <c r="H46" s="86">
        <f t="shared" ref="H46:H56" si="8">I46+J46+L46+K46</f>
        <v>0</v>
      </c>
      <c r="I46" s="86"/>
      <c r="J46" s="86"/>
      <c r="K46" s="86"/>
      <c r="L46" s="86"/>
      <c r="M46" s="86"/>
      <c r="N46" s="86"/>
      <c r="O46" s="86"/>
      <c r="P46" s="85"/>
      <c r="Q46" s="108"/>
      <c r="R46" s="194"/>
      <c r="S46" s="194"/>
      <c r="T46" s="194"/>
      <c r="U46" s="194"/>
      <c r="V46" s="194"/>
      <c r="W46" s="194"/>
    </row>
    <row r="47" s="166" customFormat="1" ht="19.5" spans="1:23">
      <c r="A47" s="83" t="s">
        <v>114</v>
      </c>
      <c r="B47" s="84" t="s">
        <v>179</v>
      </c>
      <c r="C47" s="86">
        <f t="shared" si="3"/>
        <v>0</v>
      </c>
      <c r="D47" s="86"/>
      <c r="E47" s="86"/>
      <c r="F47" s="86"/>
      <c r="G47" s="86">
        <f t="shared" si="7"/>
        <v>0</v>
      </c>
      <c r="H47" s="86">
        <f t="shared" si="8"/>
        <v>0</v>
      </c>
      <c r="I47" s="86"/>
      <c r="J47" s="86"/>
      <c r="K47" s="86"/>
      <c r="L47" s="86"/>
      <c r="M47" s="86"/>
      <c r="N47" s="86"/>
      <c r="O47" s="86"/>
      <c r="P47" s="85"/>
      <c r="Q47" s="108"/>
      <c r="R47" s="194"/>
      <c r="S47" s="194"/>
      <c r="T47" s="194"/>
      <c r="U47" s="194"/>
      <c r="V47" s="194"/>
      <c r="W47" s="194"/>
    </row>
    <row r="48" s="166" customFormat="1" ht="19.5" spans="1:23">
      <c r="A48" s="83" t="s">
        <v>119</v>
      </c>
      <c r="B48" s="84" t="s">
        <v>180</v>
      </c>
      <c r="C48" s="86">
        <f t="shared" si="3"/>
        <v>0</v>
      </c>
      <c r="D48" s="86"/>
      <c r="E48" s="86"/>
      <c r="F48" s="86"/>
      <c r="G48" s="86">
        <f t="shared" si="7"/>
        <v>0</v>
      </c>
      <c r="H48" s="86">
        <f t="shared" si="8"/>
        <v>0</v>
      </c>
      <c r="I48" s="86"/>
      <c r="J48" s="86"/>
      <c r="K48" s="86"/>
      <c r="L48" s="86"/>
      <c r="M48" s="86"/>
      <c r="N48" s="86"/>
      <c r="O48" s="86"/>
      <c r="P48" s="85"/>
      <c r="Q48" s="108"/>
      <c r="R48" s="194"/>
      <c r="S48" s="194"/>
      <c r="T48" s="194"/>
      <c r="U48" s="194"/>
      <c r="V48" s="194"/>
      <c r="W48" s="194"/>
    </row>
    <row r="49" s="166" customFormat="1" ht="19.5" spans="1:23">
      <c r="A49" s="83" t="s">
        <v>121</v>
      </c>
      <c r="B49" s="84" t="s">
        <v>181</v>
      </c>
      <c r="C49" s="86">
        <f t="shared" si="3"/>
        <v>0</v>
      </c>
      <c r="D49" s="86"/>
      <c r="E49" s="86"/>
      <c r="F49" s="86"/>
      <c r="G49" s="86">
        <f t="shared" si="7"/>
        <v>0</v>
      </c>
      <c r="H49" s="86">
        <f t="shared" si="8"/>
        <v>0</v>
      </c>
      <c r="I49" s="86"/>
      <c r="J49" s="86"/>
      <c r="K49" s="86"/>
      <c r="L49" s="86"/>
      <c r="M49" s="86"/>
      <c r="N49" s="86"/>
      <c r="O49" s="86"/>
      <c r="P49" s="85"/>
      <c r="Q49" s="108"/>
      <c r="R49" s="194"/>
      <c r="S49" s="194"/>
      <c r="T49" s="194"/>
      <c r="U49" s="194"/>
      <c r="V49" s="194"/>
      <c r="W49" s="194"/>
    </row>
    <row r="50" s="166" customFormat="1" ht="19.5" spans="1:23">
      <c r="A50" s="83" t="s">
        <v>123</v>
      </c>
      <c r="B50" s="84" t="s">
        <v>182</v>
      </c>
      <c r="C50" s="86">
        <f t="shared" si="3"/>
        <v>0</v>
      </c>
      <c r="D50" s="86"/>
      <c r="E50" s="86"/>
      <c r="F50" s="86"/>
      <c r="G50" s="86">
        <f t="shared" si="7"/>
        <v>0</v>
      </c>
      <c r="H50" s="86">
        <f t="shared" si="8"/>
        <v>0</v>
      </c>
      <c r="I50" s="86"/>
      <c r="J50" s="86"/>
      <c r="K50" s="86"/>
      <c r="L50" s="86"/>
      <c r="M50" s="86"/>
      <c r="N50" s="86"/>
      <c r="O50" s="86"/>
      <c r="P50" s="85"/>
      <c r="Q50" s="108"/>
      <c r="R50" s="194"/>
      <c r="S50" s="194"/>
      <c r="T50" s="194"/>
      <c r="U50" s="194"/>
      <c r="V50" s="194"/>
      <c r="W50" s="194"/>
    </row>
    <row r="51" s="166" customFormat="1" ht="19.5" spans="1:23">
      <c r="A51" s="83" t="s">
        <v>126</v>
      </c>
      <c r="B51" s="84" t="s">
        <v>184</v>
      </c>
      <c r="C51" s="86">
        <f t="shared" si="3"/>
        <v>0</v>
      </c>
      <c r="D51" s="86"/>
      <c r="E51" s="86"/>
      <c r="F51" s="86"/>
      <c r="G51" s="86">
        <f t="shared" si="7"/>
        <v>0</v>
      </c>
      <c r="H51" s="86">
        <f t="shared" si="8"/>
        <v>0</v>
      </c>
      <c r="I51" s="86"/>
      <c r="J51" s="86"/>
      <c r="K51" s="86"/>
      <c r="L51" s="86"/>
      <c r="M51" s="86"/>
      <c r="N51" s="86"/>
      <c r="O51" s="86"/>
      <c r="P51" s="85"/>
      <c r="Q51" s="108"/>
      <c r="R51" s="194"/>
      <c r="S51" s="194"/>
      <c r="T51" s="194"/>
      <c r="U51" s="194"/>
      <c r="V51" s="194"/>
      <c r="W51" s="194"/>
    </row>
    <row r="52" s="166" customFormat="1" ht="19.5" spans="1:23">
      <c r="A52" s="83" t="s">
        <v>128</v>
      </c>
      <c r="B52" s="84" t="s">
        <v>185</v>
      </c>
      <c r="C52" s="86">
        <f t="shared" si="3"/>
        <v>0</v>
      </c>
      <c r="D52" s="86"/>
      <c r="E52" s="86"/>
      <c r="F52" s="86"/>
      <c r="G52" s="86">
        <f t="shared" si="7"/>
        <v>0</v>
      </c>
      <c r="H52" s="86">
        <f t="shared" si="8"/>
        <v>0</v>
      </c>
      <c r="I52" s="86"/>
      <c r="J52" s="86"/>
      <c r="K52" s="86"/>
      <c r="L52" s="86"/>
      <c r="M52" s="86"/>
      <c r="N52" s="86"/>
      <c r="O52" s="86"/>
      <c r="P52" s="85"/>
      <c r="Q52" s="108"/>
      <c r="R52" s="194"/>
      <c r="S52" s="194"/>
      <c r="T52" s="194"/>
      <c r="U52" s="194"/>
      <c r="V52" s="194"/>
      <c r="W52" s="194"/>
    </row>
    <row r="53" s="166" customFormat="1" ht="19.5" spans="1:23">
      <c r="A53" s="83" t="s">
        <v>130</v>
      </c>
      <c r="B53" s="84" t="s">
        <v>186</v>
      </c>
      <c r="C53" s="86">
        <f t="shared" si="3"/>
        <v>0</v>
      </c>
      <c r="D53" s="86"/>
      <c r="E53" s="86"/>
      <c r="F53" s="86"/>
      <c r="G53" s="86">
        <f t="shared" si="7"/>
        <v>0</v>
      </c>
      <c r="H53" s="86">
        <f t="shared" si="8"/>
        <v>0</v>
      </c>
      <c r="I53" s="86"/>
      <c r="J53" s="86"/>
      <c r="K53" s="86"/>
      <c r="L53" s="86"/>
      <c r="M53" s="86"/>
      <c r="N53" s="86"/>
      <c r="O53" s="86"/>
      <c r="P53" s="85"/>
      <c r="Q53" s="108"/>
      <c r="R53" s="194"/>
      <c r="S53" s="194"/>
      <c r="T53" s="194"/>
      <c r="U53" s="194"/>
      <c r="V53" s="194"/>
      <c r="W53" s="194"/>
    </row>
    <row r="54" s="166" customFormat="1" ht="19.5" spans="1:23">
      <c r="A54" s="83" t="s">
        <v>132</v>
      </c>
      <c r="B54" s="84" t="s">
        <v>187</v>
      </c>
      <c r="C54" s="86">
        <f t="shared" si="3"/>
        <v>0</v>
      </c>
      <c r="D54" s="86"/>
      <c r="E54" s="86"/>
      <c r="F54" s="86"/>
      <c r="G54" s="86">
        <f t="shared" si="7"/>
        <v>0</v>
      </c>
      <c r="H54" s="86">
        <f t="shared" si="8"/>
        <v>0</v>
      </c>
      <c r="I54" s="86"/>
      <c r="J54" s="86"/>
      <c r="K54" s="86"/>
      <c r="L54" s="86"/>
      <c r="M54" s="86"/>
      <c r="N54" s="86"/>
      <c r="O54" s="86"/>
      <c r="P54" s="85"/>
      <c r="Q54" s="108"/>
      <c r="R54" s="194"/>
      <c r="S54" s="194"/>
      <c r="T54" s="194"/>
      <c r="U54" s="194"/>
      <c r="V54" s="194"/>
      <c r="W54" s="194"/>
    </row>
    <row r="55" s="166" customFormat="1" ht="19.5" spans="1:23">
      <c r="A55" s="83" t="s">
        <v>134</v>
      </c>
      <c r="B55" s="84" t="s">
        <v>188</v>
      </c>
      <c r="C55" s="86">
        <f t="shared" si="3"/>
        <v>0</v>
      </c>
      <c r="D55" s="86"/>
      <c r="E55" s="86"/>
      <c r="F55" s="86"/>
      <c r="G55" s="86">
        <f t="shared" si="7"/>
        <v>0</v>
      </c>
      <c r="H55" s="86">
        <f t="shared" si="8"/>
        <v>0</v>
      </c>
      <c r="I55" s="86"/>
      <c r="J55" s="86"/>
      <c r="K55" s="86"/>
      <c r="L55" s="86"/>
      <c r="M55" s="86"/>
      <c r="N55" s="86"/>
      <c r="O55" s="86"/>
      <c r="P55" s="85"/>
      <c r="Q55" s="108"/>
      <c r="R55" s="194"/>
      <c r="S55" s="194"/>
      <c r="T55" s="194"/>
      <c r="U55" s="194"/>
      <c r="V55" s="194"/>
      <c r="W55" s="194"/>
    </row>
    <row r="56" s="166" customFormat="1" ht="19.5" spans="1:23">
      <c r="A56" s="83" t="s">
        <v>164</v>
      </c>
      <c r="B56" s="84" t="s">
        <v>189</v>
      </c>
      <c r="C56" s="86">
        <f t="shared" si="3"/>
        <v>0</v>
      </c>
      <c r="D56" s="86"/>
      <c r="E56" s="86"/>
      <c r="F56" s="86"/>
      <c r="G56" s="86">
        <f t="shared" si="7"/>
        <v>0</v>
      </c>
      <c r="H56" s="86">
        <f t="shared" si="8"/>
        <v>0</v>
      </c>
      <c r="I56" s="86"/>
      <c r="J56" s="86"/>
      <c r="K56" s="86"/>
      <c r="L56" s="86"/>
      <c r="M56" s="86"/>
      <c r="N56" s="86"/>
      <c r="O56" s="86"/>
      <c r="P56" s="85"/>
      <c r="Q56" s="108"/>
      <c r="R56" s="194"/>
      <c r="S56" s="194"/>
      <c r="T56" s="194"/>
      <c r="U56" s="194"/>
      <c r="V56" s="194"/>
      <c r="W56" s="194"/>
    </row>
    <row r="57" s="166" customFormat="1" ht="19.5" spans="1:23">
      <c r="A57" s="83"/>
      <c r="B57" s="113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5"/>
      <c r="Q57" s="108"/>
      <c r="R57" s="194"/>
      <c r="S57" s="194"/>
      <c r="T57" s="194"/>
      <c r="U57" s="194"/>
      <c r="V57" s="194"/>
      <c r="W57" s="194"/>
    </row>
    <row r="58" s="165" customFormat="1" ht="19.5" spans="1:23">
      <c r="A58" s="79" t="s">
        <v>190</v>
      </c>
      <c r="B58" s="80" t="s">
        <v>20</v>
      </c>
      <c r="C58" s="82">
        <f t="shared" ref="C58:N58" si="9">C59+C60+C61+C62+C63+C64+C65+C66+C67+C68</f>
        <v>0</v>
      </c>
      <c r="D58" s="82">
        <f t="shared" si="9"/>
        <v>0</v>
      </c>
      <c r="E58" s="82">
        <f t="shared" si="9"/>
        <v>0</v>
      </c>
      <c r="F58" s="82">
        <f t="shared" si="9"/>
        <v>0</v>
      </c>
      <c r="G58" s="82">
        <f t="shared" si="9"/>
        <v>0</v>
      </c>
      <c r="H58" s="82">
        <f t="shared" si="9"/>
        <v>0</v>
      </c>
      <c r="I58" s="82">
        <f t="shared" si="9"/>
        <v>0</v>
      </c>
      <c r="J58" s="82">
        <f t="shared" si="9"/>
        <v>0</v>
      </c>
      <c r="K58" s="82">
        <f t="shared" si="9"/>
        <v>0</v>
      </c>
      <c r="L58" s="82">
        <f t="shared" si="9"/>
        <v>0</v>
      </c>
      <c r="M58" s="82">
        <f t="shared" si="9"/>
        <v>0</v>
      </c>
      <c r="N58" s="82">
        <f t="shared" si="9"/>
        <v>0</v>
      </c>
      <c r="O58" s="82"/>
      <c r="P58" s="81"/>
      <c r="Q58" s="108"/>
      <c r="R58" s="194"/>
      <c r="S58" s="194"/>
      <c r="T58" s="194"/>
      <c r="U58" s="194"/>
      <c r="V58" s="194"/>
      <c r="W58" s="194"/>
    </row>
    <row r="59" s="166" customFormat="1" ht="19.5" spans="1:23">
      <c r="A59" s="83" t="s">
        <v>110</v>
      </c>
      <c r="B59" s="84" t="s">
        <v>192</v>
      </c>
      <c r="C59" s="86">
        <f t="shared" si="3"/>
        <v>0</v>
      </c>
      <c r="D59" s="86"/>
      <c r="E59" s="86"/>
      <c r="F59" s="86"/>
      <c r="G59" s="86">
        <f t="shared" ref="G59:G68" si="10">H59+M59+N59+O59</f>
        <v>0</v>
      </c>
      <c r="H59" s="86">
        <f>I59+J59+L59+K59</f>
        <v>0</v>
      </c>
      <c r="I59" s="86"/>
      <c r="J59" s="86"/>
      <c r="K59" s="86"/>
      <c r="L59" s="86"/>
      <c r="M59" s="86"/>
      <c r="N59" s="86"/>
      <c r="O59" s="86"/>
      <c r="P59" s="85"/>
      <c r="Q59" s="108"/>
      <c r="R59" s="194"/>
      <c r="S59" s="194"/>
      <c r="T59" s="194"/>
      <c r="U59" s="194"/>
      <c r="V59" s="194"/>
      <c r="W59" s="194"/>
    </row>
    <row r="60" s="166" customFormat="1" ht="19.5" spans="1:23">
      <c r="A60" s="83" t="s">
        <v>112</v>
      </c>
      <c r="B60" s="84" t="s">
        <v>193</v>
      </c>
      <c r="C60" s="86">
        <f t="shared" si="3"/>
        <v>0</v>
      </c>
      <c r="D60" s="86"/>
      <c r="E60" s="86"/>
      <c r="F60" s="86"/>
      <c r="G60" s="86">
        <f t="shared" si="10"/>
        <v>0</v>
      </c>
      <c r="H60" s="86">
        <f t="shared" ref="H60:H68" si="11">I60+J60+L60+K60</f>
        <v>0</v>
      </c>
      <c r="I60" s="86"/>
      <c r="J60" s="86"/>
      <c r="K60" s="86"/>
      <c r="L60" s="86"/>
      <c r="M60" s="86"/>
      <c r="N60" s="86"/>
      <c r="O60" s="86"/>
      <c r="P60" s="85"/>
      <c r="Q60" s="108"/>
      <c r="R60" s="194"/>
      <c r="S60" s="194"/>
      <c r="T60" s="194"/>
      <c r="U60" s="194"/>
      <c r="V60" s="194"/>
      <c r="W60" s="194"/>
    </row>
    <row r="61" s="166" customFormat="1" ht="19.5" spans="1:23">
      <c r="A61" s="83" t="s">
        <v>114</v>
      </c>
      <c r="B61" s="84" t="s">
        <v>201</v>
      </c>
      <c r="C61" s="86">
        <f t="shared" si="3"/>
        <v>0</v>
      </c>
      <c r="D61" s="86"/>
      <c r="E61" s="86"/>
      <c r="F61" s="86"/>
      <c r="G61" s="86">
        <f t="shared" si="10"/>
        <v>0</v>
      </c>
      <c r="H61" s="86">
        <f t="shared" si="11"/>
        <v>0</v>
      </c>
      <c r="I61" s="86"/>
      <c r="J61" s="86"/>
      <c r="K61" s="86"/>
      <c r="L61" s="86"/>
      <c r="M61" s="86"/>
      <c r="N61" s="86"/>
      <c r="O61" s="86"/>
      <c r="P61" s="85"/>
      <c r="Q61" s="108"/>
      <c r="R61" s="194"/>
      <c r="S61" s="194"/>
      <c r="T61" s="194"/>
      <c r="U61" s="194"/>
      <c r="V61" s="194"/>
      <c r="W61" s="194"/>
    </row>
    <row r="62" s="166" customFormat="1" ht="19.5" spans="1:23">
      <c r="A62" s="83" t="s">
        <v>119</v>
      </c>
      <c r="B62" s="84" t="s">
        <v>202</v>
      </c>
      <c r="C62" s="86">
        <f t="shared" si="3"/>
        <v>0</v>
      </c>
      <c r="D62" s="86"/>
      <c r="E62" s="86"/>
      <c r="F62" s="86"/>
      <c r="G62" s="86">
        <f t="shared" si="10"/>
        <v>0</v>
      </c>
      <c r="H62" s="86">
        <f t="shared" si="11"/>
        <v>0</v>
      </c>
      <c r="I62" s="86"/>
      <c r="J62" s="86"/>
      <c r="K62" s="86"/>
      <c r="L62" s="86"/>
      <c r="M62" s="86"/>
      <c r="N62" s="86"/>
      <c r="O62" s="86"/>
      <c r="P62" s="85"/>
      <c r="Q62" s="108"/>
      <c r="R62" s="194"/>
      <c r="S62" s="194"/>
      <c r="T62" s="194"/>
      <c r="U62" s="194"/>
      <c r="V62" s="194"/>
      <c r="W62" s="194"/>
    </row>
    <row r="63" s="166" customFormat="1" ht="19.5" spans="1:23">
      <c r="A63" s="83" t="s">
        <v>121</v>
      </c>
      <c r="B63" s="84" t="s">
        <v>203</v>
      </c>
      <c r="C63" s="86">
        <f t="shared" si="3"/>
        <v>0</v>
      </c>
      <c r="D63" s="86"/>
      <c r="E63" s="86"/>
      <c r="F63" s="86"/>
      <c r="G63" s="86">
        <f t="shared" si="10"/>
        <v>0</v>
      </c>
      <c r="H63" s="86">
        <f t="shared" si="11"/>
        <v>0</v>
      </c>
      <c r="I63" s="86"/>
      <c r="J63" s="86"/>
      <c r="K63" s="86"/>
      <c r="L63" s="86"/>
      <c r="M63" s="86"/>
      <c r="N63" s="86"/>
      <c r="O63" s="86"/>
      <c r="P63" s="85"/>
      <c r="Q63" s="108"/>
      <c r="R63" s="194"/>
      <c r="S63" s="194"/>
      <c r="T63" s="194"/>
      <c r="U63" s="194"/>
      <c r="V63" s="194"/>
      <c r="W63" s="194"/>
    </row>
    <row r="64" s="166" customFormat="1" ht="19.5" spans="1:23">
      <c r="A64" s="83" t="s">
        <v>123</v>
      </c>
      <c r="B64" s="84" t="s">
        <v>204</v>
      </c>
      <c r="C64" s="86">
        <f t="shared" si="3"/>
        <v>0</v>
      </c>
      <c r="D64" s="86"/>
      <c r="E64" s="86"/>
      <c r="F64" s="86"/>
      <c r="G64" s="86">
        <f t="shared" si="10"/>
        <v>0</v>
      </c>
      <c r="H64" s="86">
        <f t="shared" si="11"/>
        <v>0</v>
      </c>
      <c r="I64" s="86"/>
      <c r="J64" s="86"/>
      <c r="K64" s="86"/>
      <c r="L64" s="86"/>
      <c r="M64" s="86"/>
      <c r="N64" s="86"/>
      <c r="O64" s="86"/>
      <c r="P64" s="85"/>
      <c r="Q64" s="108"/>
      <c r="R64" s="194"/>
      <c r="S64" s="194"/>
      <c r="T64" s="194"/>
      <c r="U64" s="194"/>
      <c r="V64" s="194"/>
      <c r="W64" s="194"/>
    </row>
    <row r="65" s="166" customFormat="1" ht="19.5" spans="1:23">
      <c r="A65" s="83" t="s">
        <v>126</v>
      </c>
      <c r="B65" s="84" t="s">
        <v>205</v>
      </c>
      <c r="C65" s="86">
        <f t="shared" si="3"/>
        <v>0</v>
      </c>
      <c r="D65" s="86"/>
      <c r="E65" s="86"/>
      <c r="F65" s="86"/>
      <c r="G65" s="86">
        <f t="shared" si="10"/>
        <v>0</v>
      </c>
      <c r="H65" s="86">
        <f t="shared" si="11"/>
        <v>0</v>
      </c>
      <c r="I65" s="86"/>
      <c r="J65" s="86"/>
      <c r="K65" s="86"/>
      <c r="L65" s="86"/>
      <c r="M65" s="86"/>
      <c r="N65" s="86"/>
      <c r="O65" s="86"/>
      <c r="P65" s="85"/>
      <c r="Q65" s="108"/>
      <c r="R65" s="194"/>
      <c r="S65" s="194"/>
      <c r="T65" s="194"/>
      <c r="U65" s="194"/>
      <c r="V65" s="194"/>
      <c r="W65" s="194"/>
    </row>
    <row r="66" s="166" customFormat="1" ht="19.5" spans="1:23">
      <c r="A66" s="83" t="s">
        <v>128</v>
      </c>
      <c r="B66" s="84" t="s">
        <v>206</v>
      </c>
      <c r="C66" s="86">
        <f t="shared" si="3"/>
        <v>0</v>
      </c>
      <c r="D66" s="86"/>
      <c r="E66" s="86"/>
      <c r="F66" s="86"/>
      <c r="G66" s="86">
        <f t="shared" si="10"/>
        <v>0</v>
      </c>
      <c r="H66" s="86">
        <f t="shared" si="11"/>
        <v>0</v>
      </c>
      <c r="I66" s="86"/>
      <c r="J66" s="86"/>
      <c r="K66" s="86"/>
      <c r="L66" s="86"/>
      <c r="M66" s="86"/>
      <c r="N66" s="86"/>
      <c r="O66" s="86"/>
      <c r="P66" s="85"/>
      <c r="Q66" s="108"/>
      <c r="R66" s="194"/>
      <c r="S66" s="194"/>
      <c r="T66" s="194"/>
      <c r="U66" s="194"/>
      <c r="V66" s="194"/>
      <c r="W66" s="194"/>
    </row>
    <row r="67" s="166" customFormat="1" ht="19.5" spans="1:23">
      <c r="A67" s="83" t="s">
        <v>130</v>
      </c>
      <c r="B67" s="84" t="s">
        <v>207</v>
      </c>
      <c r="C67" s="86">
        <f t="shared" si="3"/>
        <v>0</v>
      </c>
      <c r="D67" s="86"/>
      <c r="E67" s="86"/>
      <c r="F67" s="86"/>
      <c r="G67" s="86">
        <f t="shared" si="10"/>
        <v>0</v>
      </c>
      <c r="H67" s="86">
        <f t="shared" si="11"/>
        <v>0</v>
      </c>
      <c r="I67" s="86"/>
      <c r="J67" s="86"/>
      <c r="K67" s="86"/>
      <c r="L67" s="86"/>
      <c r="M67" s="86"/>
      <c r="N67" s="86"/>
      <c r="O67" s="86"/>
      <c r="P67" s="85"/>
      <c r="Q67" s="108"/>
      <c r="R67" s="194"/>
      <c r="S67" s="194"/>
      <c r="T67" s="194"/>
      <c r="U67" s="194"/>
      <c r="V67" s="194"/>
      <c r="W67" s="194"/>
    </row>
    <row r="68" s="166" customFormat="1" ht="19.5" spans="1:23">
      <c r="A68" s="83" t="s">
        <v>164</v>
      </c>
      <c r="B68" s="84" t="s">
        <v>208</v>
      </c>
      <c r="C68" s="86">
        <f t="shared" si="3"/>
        <v>0</v>
      </c>
      <c r="D68" s="86"/>
      <c r="E68" s="86"/>
      <c r="F68" s="86"/>
      <c r="G68" s="86">
        <f t="shared" si="10"/>
        <v>0</v>
      </c>
      <c r="H68" s="86">
        <f t="shared" si="11"/>
        <v>0</v>
      </c>
      <c r="I68" s="86"/>
      <c r="J68" s="86"/>
      <c r="K68" s="86"/>
      <c r="L68" s="86"/>
      <c r="M68" s="86"/>
      <c r="N68" s="86"/>
      <c r="O68" s="86"/>
      <c r="P68" s="85"/>
      <c r="Q68" s="108"/>
      <c r="R68" s="194"/>
      <c r="S68" s="194"/>
      <c r="T68" s="194"/>
      <c r="U68" s="194"/>
      <c r="V68" s="194"/>
      <c r="W68" s="194"/>
    </row>
    <row r="69" s="166" customFormat="1" ht="19.5" spans="1:23">
      <c r="A69" s="83"/>
      <c r="B69" s="113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5"/>
      <c r="Q69" s="108"/>
      <c r="R69" s="194"/>
      <c r="S69" s="194"/>
      <c r="T69" s="194"/>
      <c r="U69" s="194"/>
      <c r="V69" s="194"/>
      <c r="W69" s="194"/>
    </row>
    <row r="70" s="165" customFormat="1" ht="19.5" spans="1:23">
      <c r="A70" s="79" t="s">
        <v>209</v>
      </c>
      <c r="B70" s="80" t="s">
        <v>22</v>
      </c>
      <c r="C70" s="82">
        <f>C71+C72+C73+C74+C75+C76+C77+C78+C79+C80</f>
        <v>0</v>
      </c>
      <c r="D70" s="82">
        <f t="shared" ref="D70:N70" si="12">D71+D72+D73+D74+D75+D76+D77+D78+D79+D80</f>
        <v>0</v>
      </c>
      <c r="E70" s="82">
        <f t="shared" si="12"/>
        <v>0</v>
      </c>
      <c r="F70" s="82">
        <f t="shared" si="12"/>
        <v>0</v>
      </c>
      <c r="G70" s="82">
        <f t="shared" si="12"/>
        <v>0</v>
      </c>
      <c r="H70" s="82">
        <f t="shared" si="12"/>
        <v>0</v>
      </c>
      <c r="I70" s="82">
        <f t="shared" si="12"/>
        <v>0</v>
      </c>
      <c r="J70" s="82">
        <f t="shared" si="12"/>
        <v>0</v>
      </c>
      <c r="K70" s="82">
        <f t="shared" si="12"/>
        <v>0</v>
      </c>
      <c r="L70" s="82">
        <f t="shared" si="12"/>
        <v>0</v>
      </c>
      <c r="M70" s="82">
        <f t="shared" si="12"/>
        <v>0</v>
      </c>
      <c r="N70" s="82">
        <f t="shared" si="12"/>
        <v>0</v>
      </c>
      <c r="O70" s="82"/>
      <c r="P70" s="81"/>
      <c r="Q70" s="108"/>
      <c r="R70" s="194"/>
      <c r="S70" s="194"/>
      <c r="T70" s="194"/>
      <c r="U70" s="194"/>
      <c r="V70" s="194"/>
      <c r="W70" s="194"/>
    </row>
    <row r="71" s="166" customFormat="1" ht="19.5" spans="1:23">
      <c r="A71" s="83" t="s">
        <v>110</v>
      </c>
      <c r="B71" s="84" t="s">
        <v>211</v>
      </c>
      <c r="C71" s="86">
        <f t="shared" si="3"/>
        <v>0</v>
      </c>
      <c r="D71" s="86"/>
      <c r="E71" s="86"/>
      <c r="F71" s="86"/>
      <c r="G71" s="86">
        <f t="shared" ref="G71:G80" si="13">H71+M71+N71+O71</f>
        <v>0</v>
      </c>
      <c r="H71" s="86">
        <f>I71+J71+L71+K71</f>
        <v>0</v>
      </c>
      <c r="I71" s="86"/>
      <c r="J71" s="86"/>
      <c r="K71" s="86"/>
      <c r="L71" s="86"/>
      <c r="M71" s="86"/>
      <c r="N71" s="86"/>
      <c r="O71" s="86"/>
      <c r="P71" s="85"/>
      <c r="Q71" s="108"/>
      <c r="R71" s="194"/>
      <c r="S71" s="194"/>
      <c r="T71" s="194"/>
      <c r="U71" s="194"/>
      <c r="V71" s="194"/>
      <c r="W71" s="194"/>
    </row>
    <row r="72" s="166" customFormat="1" ht="19.5" spans="1:23">
      <c r="A72" s="83" t="s">
        <v>112</v>
      </c>
      <c r="B72" s="84" t="s">
        <v>212</v>
      </c>
      <c r="C72" s="86">
        <f t="shared" si="3"/>
        <v>0</v>
      </c>
      <c r="D72" s="86"/>
      <c r="E72" s="86"/>
      <c r="F72" s="86"/>
      <c r="G72" s="86">
        <f t="shared" si="13"/>
        <v>0</v>
      </c>
      <c r="H72" s="86">
        <f t="shared" ref="H72:H80" si="14">I72+J72+L72+K72</f>
        <v>0</v>
      </c>
      <c r="I72" s="86"/>
      <c r="J72" s="86"/>
      <c r="K72" s="86"/>
      <c r="L72" s="86"/>
      <c r="M72" s="86"/>
      <c r="N72" s="86"/>
      <c r="O72" s="86"/>
      <c r="P72" s="85"/>
      <c r="Q72" s="108"/>
      <c r="R72" s="194"/>
      <c r="S72" s="194"/>
      <c r="T72" s="194"/>
      <c r="U72" s="194"/>
      <c r="V72" s="194"/>
      <c r="W72" s="194"/>
    </row>
    <row r="73" s="166" customFormat="1" ht="19.5" spans="1:23">
      <c r="A73" s="83" t="s">
        <v>114</v>
      </c>
      <c r="B73" s="84" t="s">
        <v>213</v>
      </c>
      <c r="C73" s="86">
        <f t="shared" si="3"/>
        <v>0</v>
      </c>
      <c r="D73" s="86"/>
      <c r="E73" s="86"/>
      <c r="F73" s="86"/>
      <c r="G73" s="86">
        <f t="shared" si="13"/>
        <v>0</v>
      </c>
      <c r="H73" s="86">
        <f t="shared" si="14"/>
        <v>0</v>
      </c>
      <c r="I73" s="86"/>
      <c r="J73" s="86"/>
      <c r="K73" s="86"/>
      <c r="L73" s="86"/>
      <c r="M73" s="86"/>
      <c r="N73" s="86"/>
      <c r="O73" s="86"/>
      <c r="P73" s="85"/>
      <c r="Q73" s="108"/>
      <c r="R73" s="194"/>
      <c r="S73" s="194"/>
      <c r="T73" s="194"/>
      <c r="U73" s="194"/>
      <c r="V73" s="194"/>
      <c r="W73" s="194"/>
    </row>
    <row r="74" s="166" customFormat="1" ht="19.5" spans="1:23">
      <c r="A74" s="83" t="s">
        <v>119</v>
      </c>
      <c r="B74" s="84" t="s">
        <v>214</v>
      </c>
      <c r="C74" s="86">
        <f t="shared" ref="C74:C104" si="15">D74+E74+F74</f>
        <v>0</v>
      </c>
      <c r="D74" s="86"/>
      <c r="E74" s="86"/>
      <c r="F74" s="86"/>
      <c r="G74" s="86">
        <f t="shared" si="13"/>
        <v>0</v>
      </c>
      <c r="H74" s="86">
        <f t="shared" si="14"/>
        <v>0</v>
      </c>
      <c r="I74" s="86"/>
      <c r="J74" s="86"/>
      <c r="K74" s="86"/>
      <c r="L74" s="86"/>
      <c r="M74" s="86"/>
      <c r="N74" s="86"/>
      <c r="O74" s="86"/>
      <c r="P74" s="85"/>
      <c r="Q74" s="108"/>
      <c r="R74" s="194"/>
      <c r="S74" s="194"/>
      <c r="T74" s="194"/>
      <c r="U74" s="194"/>
      <c r="V74" s="194"/>
      <c r="W74" s="194"/>
    </row>
    <row r="75" s="166" customFormat="1" ht="19.5" spans="1:23">
      <c r="A75" s="83" t="s">
        <v>121</v>
      </c>
      <c r="B75" s="84" t="s">
        <v>215</v>
      </c>
      <c r="C75" s="86">
        <f t="shared" si="15"/>
        <v>0</v>
      </c>
      <c r="D75" s="86"/>
      <c r="E75" s="86"/>
      <c r="F75" s="86"/>
      <c r="G75" s="86">
        <f t="shared" si="13"/>
        <v>0</v>
      </c>
      <c r="H75" s="86">
        <f t="shared" si="14"/>
        <v>0</v>
      </c>
      <c r="I75" s="86"/>
      <c r="J75" s="86"/>
      <c r="K75" s="86"/>
      <c r="L75" s="86"/>
      <c r="M75" s="86"/>
      <c r="N75" s="86"/>
      <c r="O75" s="86"/>
      <c r="P75" s="85"/>
      <c r="Q75" s="108"/>
      <c r="R75" s="194"/>
      <c r="S75" s="194"/>
      <c r="T75" s="194"/>
      <c r="U75" s="194"/>
      <c r="V75" s="194"/>
      <c r="W75" s="194"/>
    </row>
    <row r="76" s="166" customFormat="1" ht="19.5" spans="1:23">
      <c r="A76" s="83" t="s">
        <v>123</v>
      </c>
      <c r="B76" s="84" t="s">
        <v>216</v>
      </c>
      <c r="C76" s="86">
        <f t="shared" si="15"/>
        <v>0</v>
      </c>
      <c r="D76" s="86"/>
      <c r="E76" s="86"/>
      <c r="F76" s="86"/>
      <c r="G76" s="86">
        <f t="shared" si="13"/>
        <v>0</v>
      </c>
      <c r="H76" s="86">
        <f t="shared" si="14"/>
        <v>0</v>
      </c>
      <c r="I76" s="86"/>
      <c r="J76" s="86"/>
      <c r="K76" s="86"/>
      <c r="L76" s="86"/>
      <c r="M76" s="86"/>
      <c r="N76" s="86"/>
      <c r="O76" s="86"/>
      <c r="P76" s="85"/>
      <c r="Q76" s="108"/>
      <c r="R76" s="194"/>
      <c r="S76" s="194"/>
      <c r="T76" s="194"/>
      <c r="U76" s="194"/>
      <c r="V76" s="194"/>
      <c r="W76" s="194"/>
    </row>
    <row r="77" s="166" customFormat="1" ht="19.5" spans="1:23">
      <c r="A77" s="83" t="s">
        <v>126</v>
      </c>
      <c r="B77" s="84" t="s">
        <v>217</v>
      </c>
      <c r="C77" s="86">
        <f t="shared" si="15"/>
        <v>0</v>
      </c>
      <c r="D77" s="86"/>
      <c r="E77" s="86"/>
      <c r="F77" s="86"/>
      <c r="G77" s="86">
        <f t="shared" si="13"/>
        <v>0</v>
      </c>
      <c r="H77" s="86">
        <f t="shared" si="14"/>
        <v>0</v>
      </c>
      <c r="I77" s="86"/>
      <c r="J77" s="86"/>
      <c r="K77" s="86"/>
      <c r="L77" s="86"/>
      <c r="M77" s="86"/>
      <c r="N77" s="86"/>
      <c r="O77" s="86"/>
      <c r="P77" s="85"/>
      <c r="Q77" s="108"/>
      <c r="R77" s="194"/>
      <c r="S77" s="194"/>
      <c r="T77" s="194"/>
      <c r="U77" s="194"/>
      <c r="V77" s="194"/>
      <c r="W77" s="194"/>
    </row>
    <row r="78" s="166" customFormat="1" ht="19.5" spans="1:23">
      <c r="A78" s="83" t="s">
        <v>128</v>
      </c>
      <c r="B78" s="84" t="s">
        <v>218</v>
      </c>
      <c r="C78" s="86">
        <f t="shared" si="15"/>
        <v>0</v>
      </c>
      <c r="D78" s="86"/>
      <c r="E78" s="86"/>
      <c r="F78" s="86"/>
      <c r="G78" s="86">
        <f t="shared" si="13"/>
        <v>0</v>
      </c>
      <c r="H78" s="86">
        <f t="shared" si="14"/>
        <v>0</v>
      </c>
      <c r="I78" s="86"/>
      <c r="J78" s="86"/>
      <c r="K78" s="86"/>
      <c r="L78" s="86"/>
      <c r="M78" s="86"/>
      <c r="N78" s="86"/>
      <c r="O78" s="86"/>
      <c r="P78" s="85"/>
      <c r="Q78" s="108"/>
      <c r="R78" s="194"/>
      <c r="S78" s="194"/>
      <c r="T78" s="194"/>
      <c r="U78" s="194"/>
      <c r="V78" s="194"/>
      <c r="W78" s="194"/>
    </row>
    <row r="79" s="166" customFormat="1" ht="19.5" spans="1:23">
      <c r="A79" s="83" t="s">
        <v>130</v>
      </c>
      <c r="B79" s="84" t="s">
        <v>219</v>
      </c>
      <c r="C79" s="86">
        <f t="shared" si="15"/>
        <v>0</v>
      </c>
      <c r="D79" s="86"/>
      <c r="E79" s="86"/>
      <c r="F79" s="86"/>
      <c r="G79" s="86">
        <f t="shared" si="13"/>
        <v>0</v>
      </c>
      <c r="H79" s="86">
        <f t="shared" si="14"/>
        <v>0</v>
      </c>
      <c r="I79" s="86"/>
      <c r="J79" s="86"/>
      <c r="K79" s="86"/>
      <c r="L79" s="86"/>
      <c r="M79" s="86"/>
      <c r="N79" s="86"/>
      <c r="O79" s="86"/>
      <c r="P79" s="85"/>
      <c r="Q79" s="108"/>
      <c r="R79" s="194"/>
      <c r="S79" s="194"/>
      <c r="T79" s="194"/>
      <c r="U79" s="194"/>
      <c r="V79" s="194"/>
      <c r="W79" s="194"/>
    </row>
    <row r="80" s="166" customFormat="1" ht="19.5" spans="1:23">
      <c r="A80" s="83" t="s">
        <v>164</v>
      </c>
      <c r="B80" s="84" t="s">
        <v>220</v>
      </c>
      <c r="C80" s="86">
        <f t="shared" si="15"/>
        <v>0</v>
      </c>
      <c r="D80" s="86"/>
      <c r="E80" s="86"/>
      <c r="F80" s="86"/>
      <c r="G80" s="86">
        <f t="shared" si="13"/>
        <v>0</v>
      </c>
      <c r="H80" s="86">
        <f t="shared" si="14"/>
        <v>0</v>
      </c>
      <c r="I80" s="86"/>
      <c r="J80" s="86"/>
      <c r="K80" s="86"/>
      <c r="L80" s="86"/>
      <c r="M80" s="86"/>
      <c r="N80" s="86"/>
      <c r="O80" s="86"/>
      <c r="P80" s="85"/>
      <c r="Q80" s="108"/>
      <c r="R80" s="194"/>
      <c r="S80" s="194"/>
      <c r="T80" s="194"/>
      <c r="U80" s="194"/>
      <c r="V80" s="194"/>
      <c r="W80" s="194"/>
    </row>
    <row r="81" s="166" customFormat="1" ht="19.5" spans="1:23">
      <c r="A81" s="83"/>
      <c r="B81" s="84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5"/>
      <c r="Q81" s="108"/>
      <c r="R81" s="194"/>
      <c r="S81" s="194"/>
      <c r="T81" s="194"/>
      <c r="U81" s="194"/>
      <c r="V81" s="194"/>
      <c r="W81" s="194"/>
    </row>
    <row r="82" s="165" customFormat="1" ht="19.5" spans="1:23">
      <c r="A82" s="79" t="s">
        <v>221</v>
      </c>
      <c r="B82" s="80" t="s">
        <v>467</v>
      </c>
      <c r="C82" s="82">
        <f>C83+C84+C85+C86+C87</f>
        <v>0</v>
      </c>
      <c r="D82" s="82">
        <f t="shared" ref="D82:N82" si="16">D83+D84+D85+D86+D87</f>
        <v>0</v>
      </c>
      <c r="E82" s="82">
        <f t="shared" si="16"/>
        <v>0</v>
      </c>
      <c r="F82" s="82">
        <f t="shared" si="16"/>
        <v>0</v>
      </c>
      <c r="G82" s="82">
        <f t="shared" si="16"/>
        <v>0</v>
      </c>
      <c r="H82" s="82">
        <f t="shared" si="16"/>
        <v>0</v>
      </c>
      <c r="I82" s="82">
        <f t="shared" si="16"/>
        <v>0</v>
      </c>
      <c r="J82" s="82">
        <f t="shared" si="16"/>
        <v>0</v>
      </c>
      <c r="K82" s="82">
        <f t="shared" si="16"/>
        <v>0</v>
      </c>
      <c r="L82" s="82">
        <f t="shared" si="16"/>
        <v>0</v>
      </c>
      <c r="M82" s="82">
        <f t="shared" si="16"/>
        <v>0</v>
      </c>
      <c r="N82" s="82">
        <f t="shared" si="16"/>
        <v>0</v>
      </c>
      <c r="O82" s="82" t="e">
        <f>O83+O84+O85+O86+#REF!+O87</f>
        <v>#REF!</v>
      </c>
      <c r="P82" s="81"/>
      <c r="Q82" s="108"/>
      <c r="R82" s="194"/>
      <c r="S82" s="194"/>
      <c r="T82" s="194"/>
      <c r="U82" s="194"/>
      <c r="V82" s="194"/>
      <c r="W82" s="194"/>
    </row>
    <row r="83" s="166" customFormat="1" ht="19.5" spans="1:23">
      <c r="A83" s="83" t="s">
        <v>110</v>
      </c>
      <c r="B83" s="84" t="s">
        <v>225</v>
      </c>
      <c r="C83" s="86">
        <f t="shared" si="15"/>
        <v>0</v>
      </c>
      <c r="D83" s="86"/>
      <c r="E83" s="86"/>
      <c r="F83" s="86"/>
      <c r="G83" s="86">
        <f>H83+M83+N83+O83</f>
        <v>0</v>
      </c>
      <c r="H83" s="86">
        <f>I83+J83+L83+K83</f>
        <v>0</v>
      </c>
      <c r="I83" s="86"/>
      <c r="J83" s="86"/>
      <c r="K83" s="86"/>
      <c r="L83" s="86"/>
      <c r="M83" s="86"/>
      <c r="N83" s="86"/>
      <c r="O83" s="86"/>
      <c r="P83" s="195"/>
      <c r="Q83" s="108"/>
      <c r="R83" s="194"/>
      <c r="S83" s="194"/>
      <c r="T83" s="194"/>
      <c r="U83" s="194"/>
      <c r="V83" s="194"/>
      <c r="W83" s="194"/>
    </row>
    <row r="84" s="166" customFormat="1" ht="19.5" spans="1:23">
      <c r="A84" s="83" t="s">
        <v>112</v>
      </c>
      <c r="B84" s="84" t="s">
        <v>226</v>
      </c>
      <c r="C84" s="86">
        <f t="shared" si="15"/>
        <v>0</v>
      </c>
      <c r="D84" s="86"/>
      <c r="E84" s="86"/>
      <c r="F84" s="86"/>
      <c r="G84" s="86">
        <f>H84+M84+N84+O84</f>
        <v>0</v>
      </c>
      <c r="H84" s="86">
        <f>I84+J84+L84+K84</f>
        <v>0</v>
      </c>
      <c r="I84" s="86"/>
      <c r="J84" s="86"/>
      <c r="K84" s="86"/>
      <c r="L84" s="86"/>
      <c r="M84" s="86"/>
      <c r="N84" s="86"/>
      <c r="O84" s="86"/>
      <c r="P84" s="85"/>
      <c r="Q84" s="108"/>
      <c r="R84" s="194"/>
      <c r="S84" s="194"/>
      <c r="T84" s="194"/>
      <c r="U84" s="194"/>
      <c r="V84" s="194"/>
      <c r="W84" s="194"/>
    </row>
    <row r="85" s="166" customFormat="1" ht="19.5" spans="1:23">
      <c r="A85" s="83" t="s">
        <v>114</v>
      </c>
      <c r="B85" s="84" t="s">
        <v>227</v>
      </c>
      <c r="C85" s="86">
        <f t="shared" si="15"/>
        <v>0</v>
      </c>
      <c r="D85" s="86"/>
      <c r="E85" s="86"/>
      <c r="F85" s="86"/>
      <c r="G85" s="86">
        <f>H85+M85+N85+O85</f>
        <v>0</v>
      </c>
      <c r="H85" s="86">
        <f>I85+J85+L85+K85</f>
        <v>0</v>
      </c>
      <c r="I85" s="86"/>
      <c r="J85" s="86"/>
      <c r="K85" s="86"/>
      <c r="L85" s="86"/>
      <c r="M85" s="86"/>
      <c r="N85" s="86"/>
      <c r="O85" s="86"/>
      <c r="P85" s="85"/>
      <c r="Q85" s="108"/>
      <c r="R85" s="194"/>
      <c r="S85" s="194"/>
      <c r="T85" s="194"/>
      <c r="U85" s="194"/>
      <c r="V85" s="194"/>
      <c r="W85" s="194"/>
    </row>
    <row r="86" s="166" customFormat="1" ht="19.5" spans="1:23">
      <c r="A86" s="83" t="s">
        <v>119</v>
      </c>
      <c r="B86" s="84" t="s">
        <v>468</v>
      </c>
      <c r="C86" s="86">
        <f t="shared" si="15"/>
        <v>0</v>
      </c>
      <c r="D86" s="86"/>
      <c r="E86" s="86"/>
      <c r="F86" s="86"/>
      <c r="G86" s="86">
        <f>H86+M86+N86+O86</f>
        <v>0</v>
      </c>
      <c r="H86" s="86">
        <f>I86+J86+L86+K86</f>
        <v>0</v>
      </c>
      <c r="I86" s="86"/>
      <c r="J86" s="86"/>
      <c r="K86" s="86"/>
      <c r="L86" s="86"/>
      <c r="M86" s="86"/>
      <c r="N86" s="86"/>
      <c r="O86" s="86"/>
      <c r="P86" s="85"/>
      <c r="Q86" s="108"/>
      <c r="R86" s="194"/>
      <c r="S86" s="194"/>
      <c r="T86" s="194"/>
      <c r="U86" s="194"/>
      <c r="V86" s="194"/>
      <c r="W86" s="194"/>
    </row>
    <row r="87" s="166" customFormat="1" ht="19.5" spans="1:23">
      <c r="A87" s="83" t="s">
        <v>164</v>
      </c>
      <c r="B87" s="84" t="s">
        <v>469</v>
      </c>
      <c r="C87" s="86">
        <f t="shared" si="15"/>
        <v>0</v>
      </c>
      <c r="D87" s="86"/>
      <c r="E87" s="86"/>
      <c r="F87" s="86"/>
      <c r="G87" s="86">
        <f>H87+M87+N87+O87</f>
        <v>0</v>
      </c>
      <c r="H87" s="86">
        <f>I87+J87+L87+K87</f>
        <v>0</v>
      </c>
      <c r="I87" s="86"/>
      <c r="J87" s="86"/>
      <c r="K87" s="86"/>
      <c r="L87" s="86"/>
      <c r="M87" s="86"/>
      <c r="N87" s="86"/>
      <c r="O87" s="86"/>
      <c r="P87" s="85"/>
      <c r="Q87" s="108"/>
      <c r="R87" s="194"/>
      <c r="S87" s="194"/>
      <c r="T87" s="194"/>
      <c r="U87" s="194"/>
      <c r="V87" s="194"/>
      <c r="W87" s="194"/>
    </row>
    <row r="88" s="166" customFormat="1" ht="19.5" spans="1:23">
      <c r="A88" s="83"/>
      <c r="B88" s="84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5"/>
      <c r="Q88" s="108"/>
      <c r="R88" s="194"/>
      <c r="S88" s="194"/>
      <c r="T88" s="194"/>
      <c r="U88" s="194"/>
      <c r="V88" s="194"/>
      <c r="W88" s="194"/>
    </row>
    <row r="89" s="165" customFormat="1" ht="19.5" spans="1:23">
      <c r="A89" s="79" t="s">
        <v>231</v>
      </c>
      <c r="B89" s="80" t="s">
        <v>470</v>
      </c>
      <c r="C89" s="82">
        <f>C90+C91+C92+C93+C94+C95+C96+C97+C98+C99+C100+C101+C102+C103+C104+C105+C106+C107+C108+C109</f>
        <v>0</v>
      </c>
      <c r="D89" s="82">
        <f t="shared" ref="D89:N89" si="17">D90+D91+D92+D93+D94+D95+D96+D97+D98+D99+D100+D101+D102+D103+D104+D105+D106+D107+D108+D109</f>
        <v>0</v>
      </c>
      <c r="E89" s="82">
        <f t="shared" si="17"/>
        <v>0</v>
      </c>
      <c r="F89" s="82">
        <f t="shared" si="17"/>
        <v>0</v>
      </c>
      <c r="G89" s="82">
        <f t="shared" si="17"/>
        <v>0</v>
      </c>
      <c r="H89" s="82">
        <f t="shared" si="17"/>
        <v>0</v>
      </c>
      <c r="I89" s="82">
        <f t="shared" si="17"/>
        <v>0</v>
      </c>
      <c r="J89" s="82">
        <f t="shared" si="17"/>
        <v>0</v>
      </c>
      <c r="K89" s="82">
        <f t="shared" si="17"/>
        <v>0</v>
      </c>
      <c r="L89" s="82">
        <f t="shared" si="17"/>
        <v>0</v>
      </c>
      <c r="M89" s="82">
        <f t="shared" si="17"/>
        <v>0</v>
      </c>
      <c r="N89" s="82">
        <f t="shared" si="17"/>
        <v>0</v>
      </c>
      <c r="O89" s="82"/>
      <c r="P89" s="81"/>
      <c r="Q89" s="108"/>
      <c r="R89" s="194"/>
      <c r="S89" s="194"/>
      <c r="T89" s="194"/>
      <c r="U89" s="194"/>
      <c r="V89" s="194"/>
      <c r="W89" s="194"/>
    </row>
    <row r="90" s="167" customFormat="1" ht="19.5" spans="1:23">
      <c r="A90" s="83" t="s">
        <v>110</v>
      </c>
      <c r="B90" s="84" t="s">
        <v>233</v>
      </c>
      <c r="C90" s="86">
        <f t="shared" si="15"/>
        <v>0</v>
      </c>
      <c r="D90" s="86"/>
      <c r="E90" s="86"/>
      <c r="F90" s="86"/>
      <c r="G90" s="86">
        <f>H90+M90+N90+O90</f>
        <v>0</v>
      </c>
      <c r="H90" s="86">
        <f>I90+J90+L90+K90</f>
        <v>0</v>
      </c>
      <c r="I90" s="86"/>
      <c r="J90" s="86"/>
      <c r="K90" s="86"/>
      <c r="L90" s="86"/>
      <c r="M90" s="86"/>
      <c r="N90" s="86"/>
      <c r="O90" s="86"/>
      <c r="P90" s="85"/>
      <c r="Q90" s="108"/>
      <c r="R90" s="196"/>
      <c r="S90" s="196"/>
      <c r="T90" s="196"/>
      <c r="U90" s="196"/>
      <c r="V90" s="196"/>
      <c r="W90" s="196"/>
    </row>
    <row r="91" s="167" customFormat="1" ht="19.5" spans="1:23">
      <c r="A91" s="83" t="s">
        <v>112</v>
      </c>
      <c r="B91" s="84" t="s">
        <v>234</v>
      </c>
      <c r="C91" s="86">
        <f t="shared" si="15"/>
        <v>0</v>
      </c>
      <c r="D91" s="86"/>
      <c r="E91" s="86"/>
      <c r="F91" s="86"/>
      <c r="G91" s="86">
        <f>H91+M91+N91+O91</f>
        <v>0</v>
      </c>
      <c r="H91" s="86">
        <f t="shared" ref="H91:H109" si="18">I91+J91+L91+K91</f>
        <v>0</v>
      </c>
      <c r="I91" s="86"/>
      <c r="J91" s="86"/>
      <c r="K91" s="86"/>
      <c r="L91" s="86"/>
      <c r="M91" s="86"/>
      <c r="N91" s="86"/>
      <c r="O91" s="86"/>
      <c r="P91" s="85"/>
      <c r="Q91" s="108"/>
      <c r="R91" s="196"/>
      <c r="S91" s="196"/>
      <c r="T91" s="196"/>
      <c r="U91" s="196"/>
      <c r="V91" s="196"/>
      <c r="W91" s="196"/>
    </row>
    <row r="92" s="167" customFormat="1" ht="19.5" spans="1:23">
      <c r="A92" s="83" t="s">
        <v>119</v>
      </c>
      <c r="B92" s="84" t="s">
        <v>235</v>
      </c>
      <c r="C92" s="86">
        <f t="shared" si="15"/>
        <v>0</v>
      </c>
      <c r="D92" s="86"/>
      <c r="E92" s="86"/>
      <c r="F92" s="86"/>
      <c r="G92" s="86">
        <f>H92+M92+N92+O92</f>
        <v>0</v>
      </c>
      <c r="H92" s="86">
        <f t="shared" si="18"/>
        <v>0</v>
      </c>
      <c r="I92" s="86"/>
      <c r="J92" s="86"/>
      <c r="K92" s="86"/>
      <c r="L92" s="86"/>
      <c r="M92" s="86"/>
      <c r="N92" s="86"/>
      <c r="O92" s="86"/>
      <c r="P92" s="85"/>
      <c r="Q92" s="108"/>
      <c r="R92" s="196"/>
      <c r="S92" s="196"/>
      <c r="T92" s="196"/>
      <c r="U92" s="196"/>
      <c r="V92" s="196"/>
      <c r="W92" s="196"/>
    </row>
    <row r="93" s="167" customFormat="1" ht="19.5" spans="1:23">
      <c r="A93" s="83" t="s">
        <v>121</v>
      </c>
      <c r="B93" s="84" t="s">
        <v>471</v>
      </c>
      <c r="C93" s="86">
        <f t="shared" si="15"/>
        <v>0</v>
      </c>
      <c r="D93" s="86"/>
      <c r="E93" s="86"/>
      <c r="F93" s="86"/>
      <c r="G93" s="86">
        <f>H93+M93+N93+O93</f>
        <v>0</v>
      </c>
      <c r="H93" s="86">
        <f t="shared" si="18"/>
        <v>0</v>
      </c>
      <c r="I93" s="86"/>
      <c r="J93" s="86"/>
      <c r="K93" s="86"/>
      <c r="L93" s="86"/>
      <c r="M93" s="86"/>
      <c r="N93" s="86"/>
      <c r="O93" s="86"/>
      <c r="P93" s="86"/>
      <c r="Q93" s="108"/>
      <c r="R93" s="196"/>
      <c r="S93" s="196"/>
      <c r="T93" s="196"/>
      <c r="U93" s="196"/>
      <c r="V93" s="196"/>
      <c r="W93" s="196"/>
    </row>
    <row r="94" s="167" customFormat="1" ht="19.5" spans="1:23">
      <c r="A94" s="83" t="s">
        <v>123</v>
      </c>
      <c r="B94" s="84" t="s">
        <v>262</v>
      </c>
      <c r="C94" s="86">
        <f t="shared" si="15"/>
        <v>0</v>
      </c>
      <c r="D94" s="86"/>
      <c r="E94" s="86"/>
      <c r="F94" s="86"/>
      <c r="G94" s="86">
        <f t="shared" ref="G94:G109" si="19">H94+M94+N94+O94</f>
        <v>0</v>
      </c>
      <c r="H94" s="86">
        <f t="shared" si="18"/>
        <v>0</v>
      </c>
      <c r="I94" s="86"/>
      <c r="J94" s="86"/>
      <c r="K94" s="86"/>
      <c r="L94" s="86"/>
      <c r="M94" s="86"/>
      <c r="N94" s="86"/>
      <c r="O94" s="86"/>
      <c r="P94" s="85"/>
      <c r="Q94" s="108"/>
      <c r="R94" s="196"/>
      <c r="S94" s="196"/>
      <c r="T94" s="196"/>
      <c r="U94" s="196"/>
      <c r="V94" s="196"/>
      <c r="W94" s="196"/>
    </row>
    <row r="95" s="167" customFormat="1" ht="19.5" spans="1:23">
      <c r="A95" s="83" t="s">
        <v>126</v>
      </c>
      <c r="B95" s="84" t="s">
        <v>263</v>
      </c>
      <c r="C95" s="86">
        <f t="shared" si="15"/>
        <v>0</v>
      </c>
      <c r="D95" s="86"/>
      <c r="E95" s="86"/>
      <c r="F95" s="86"/>
      <c r="G95" s="86">
        <f t="shared" si="19"/>
        <v>0</v>
      </c>
      <c r="H95" s="86">
        <f t="shared" si="18"/>
        <v>0</v>
      </c>
      <c r="I95" s="86"/>
      <c r="J95" s="86"/>
      <c r="K95" s="86"/>
      <c r="L95" s="86"/>
      <c r="M95" s="86"/>
      <c r="N95" s="86"/>
      <c r="O95" s="86"/>
      <c r="P95" s="85"/>
      <c r="Q95" s="108"/>
      <c r="R95" s="196"/>
      <c r="S95" s="196"/>
      <c r="T95" s="196"/>
      <c r="U95" s="196"/>
      <c r="V95" s="196"/>
      <c r="W95" s="196"/>
    </row>
    <row r="96" s="167" customFormat="1" ht="19.5" spans="1:23">
      <c r="A96" s="83" t="s">
        <v>128</v>
      </c>
      <c r="B96" s="84" t="s">
        <v>264</v>
      </c>
      <c r="C96" s="86">
        <f t="shared" si="15"/>
        <v>0</v>
      </c>
      <c r="D96" s="86"/>
      <c r="E96" s="86"/>
      <c r="F96" s="86"/>
      <c r="G96" s="86">
        <f t="shared" si="19"/>
        <v>0</v>
      </c>
      <c r="H96" s="86">
        <f t="shared" si="18"/>
        <v>0</v>
      </c>
      <c r="I96" s="86"/>
      <c r="J96" s="86"/>
      <c r="K96" s="86"/>
      <c r="L96" s="86"/>
      <c r="M96" s="86"/>
      <c r="N96" s="86"/>
      <c r="O96" s="86"/>
      <c r="P96" s="85"/>
      <c r="Q96" s="108"/>
      <c r="R96" s="196"/>
      <c r="S96" s="196"/>
      <c r="T96" s="196"/>
      <c r="U96" s="196"/>
      <c r="V96" s="196"/>
      <c r="W96" s="196"/>
    </row>
    <row r="97" s="167" customFormat="1" ht="19.5" spans="1:23">
      <c r="A97" s="83" t="s">
        <v>130</v>
      </c>
      <c r="B97" s="84" t="s">
        <v>267</v>
      </c>
      <c r="C97" s="86">
        <f t="shared" si="15"/>
        <v>0</v>
      </c>
      <c r="D97" s="86"/>
      <c r="E97" s="86"/>
      <c r="F97" s="86"/>
      <c r="G97" s="86">
        <f t="shared" si="19"/>
        <v>0</v>
      </c>
      <c r="H97" s="86">
        <f t="shared" si="18"/>
        <v>0</v>
      </c>
      <c r="I97" s="86"/>
      <c r="J97" s="86"/>
      <c r="K97" s="86"/>
      <c r="L97" s="86"/>
      <c r="M97" s="86"/>
      <c r="N97" s="86"/>
      <c r="O97" s="86"/>
      <c r="P97" s="85"/>
      <c r="Q97" s="108"/>
      <c r="R97" s="196"/>
      <c r="S97" s="196"/>
      <c r="T97" s="196"/>
      <c r="U97" s="196"/>
      <c r="V97" s="196"/>
      <c r="W97" s="196"/>
    </row>
    <row r="98" s="167" customFormat="1" ht="19.5" spans="1:23">
      <c r="A98" s="83" t="s">
        <v>132</v>
      </c>
      <c r="B98" s="84" t="s">
        <v>269</v>
      </c>
      <c r="C98" s="86">
        <f t="shared" si="15"/>
        <v>0</v>
      </c>
      <c r="D98" s="86"/>
      <c r="E98" s="86"/>
      <c r="F98" s="86"/>
      <c r="G98" s="86">
        <f t="shared" si="19"/>
        <v>0</v>
      </c>
      <c r="H98" s="86">
        <f t="shared" si="18"/>
        <v>0</v>
      </c>
      <c r="I98" s="86"/>
      <c r="J98" s="86"/>
      <c r="K98" s="86"/>
      <c r="L98" s="86"/>
      <c r="M98" s="86"/>
      <c r="N98" s="86"/>
      <c r="O98" s="86"/>
      <c r="P98" s="85"/>
      <c r="Q98" s="108"/>
      <c r="R98" s="196"/>
      <c r="S98" s="196"/>
      <c r="T98" s="196"/>
      <c r="U98" s="196"/>
      <c r="V98" s="196"/>
      <c r="W98" s="196"/>
    </row>
    <row r="99" s="167" customFormat="1" ht="19.5" spans="1:23">
      <c r="A99" s="83" t="s">
        <v>134</v>
      </c>
      <c r="B99" s="84" t="s">
        <v>270</v>
      </c>
      <c r="C99" s="86">
        <f t="shared" si="15"/>
        <v>0</v>
      </c>
      <c r="D99" s="86"/>
      <c r="E99" s="86"/>
      <c r="F99" s="86"/>
      <c r="G99" s="86">
        <f t="shared" si="19"/>
        <v>0</v>
      </c>
      <c r="H99" s="86">
        <f t="shared" si="18"/>
        <v>0</v>
      </c>
      <c r="I99" s="86"/>
      <c r="J99" s="86"/>
      <c r="K99" s="86"/>
      <c r="L99" s="86"/>
      <c r="M99" s="86"/>
      <c r="N99" s="86"/>
      <c r="O99" s="86"/>
      <c r="P99" s="85"/>
      <c r="Q99" s="108"/>
      <c r="R99" s="196"/>
      <c r="S99" s="196"/>
      <c r="T99" s="196"/>
      <c r="U99" s="196"/>
      <c r="V99" s="196"/>
      <c r="W99" s="196"/>
    </row>
    <row r="100" s="167" customFormat="1" ht="19.5" spans="1:23">
      <c r="A100" s="83" t="s">
        <v>461</v>
      </c>
      <c r="B100" s="84" t="s">
        <v>472</v>
      </c>
      <c r="C100" s="86">
        <f t="shared" si="15"/>
        <v>0</v>
      </c>
      <c r="D100" s="86"/>
      <c r="E100" s="86"/>
      <c r="F100" s="86"/>
      <c r="G100" s="86">
        <f t="shared" si="19"/>
        <v>0</v>
      </c>
      <c r="H100" s="86">
        <f t="shared" si="18"/>
        <v>0</v>
      </c>
      <c r="I100" s="86"/>
      <c r="J100" s="86"/>
      <c r="K100" s="86"/>
      <c r="L100" s="86"/>
      <c r="M100" s="86"/>
      <c r="N100" s="86"/>
      <c r="O100" s="86"/>
      <c r="P100" s="85"/>
      <c r="Q100" s="108"/>
      <c r="R100" s="196"/>
      <c r="S100" s="196"/>
      <c r="T100" s="196"/>
      <c r="U100" s="196"/>
      <c r="V100" s="196"/>
      <c r="W100" s="196"/>
    </row>
    <row r="101" s="167" customFormat="1" ht="19.5" spans="1:23">
      <c r="A101" s="83" t="s">
        <v>271</v>
      </c>
      <c r="B101" s="84" t="s">
        <v>272</v>
      </c>
      <c r="C101" s="86">
        <f t="shared" si="15"/>
        <v>0</v>
      </c>
      <c r="D101" s="86"/>
      <c r="E101" s="86"/>
      <c r="F101" s="86"/>
      <c r="G101" s="86">
        <f t="shared" si="19"/>
        <v>0</v>
      </c>
      <c r="H101" s="86">
        <f t="shared" si="18"/>
        <v>0</v>
      </c>
      <c r="I101" s="86"/>
      <c r="J101" s="86"/>
      <c r="K101" s="86"/>
      <c r="L101" s="86"/>
      <c r="M101" s="86"/>
      <c r="N101" s="86"/>
      <c r="O101" s="86"/>
      <c r="P101" s="85"/>
      <c r="Q101" s="108"/>
      <c r="R101" s="196"/>
      <c r="S101" s="196"/>
      <c r="T101" s="196"/>
      <c r="U101" s="196"/>
      <c r="V101" s="196"/>
      <c r="W101" s="196"/>
    </row>
    <row r="102" s="167" customFormat="1" ht="19.5" spans="1:23">
      <c r="A102" s="110" t="s">
        <v>273</v>
      </c>
      <c r="B102" s="84" t="s">
        <v>274</v>
      </c>
      <c r="C102" s="86">
        <f t="shared" si="15"/>
        <v>0</v>
      </c>
      <c r="D102" s="86"/>
      <c r="E102" s="86"/>
      <c r="F102" s="86"/>
      <c r="G102" s="86">
        <f t="shared" si="19"/>
        <v>0</v>
      </c>
      <c r="H102" s="86">
        <f t="shared" si="18"/>
        <v>0</v>
      </c>
      <c r="I102" s="86"/>
      <c r="J102" s="86"/>
      <c r="K102" s="86"/>
      <c r="L102" s="86"/>
      <c r="M102" s="86"/>
      <c r="N102" s="86"/>
      <c r="O102" s="86"/>
      <c r="P102" s="85"/>
      <c r="Q102" s="108"/>
      <c r="R102" s="196"/>
      <c r="S102" s="196"/>
      <c r="T102" s="196"/>
      <c r="U102" s="196"/>
      <c r="V102" s="196"/>
      <c r="W102" s="196"/>
    </row>
    <row r="103" s="167" customFormat="1" ht="19.5" spans="1:23">
      <c r="A103" s="110" t="s">
        <v>275</v>
      </c>
      <c r="B103" s="84" t="s">
        <v>276</v>
      </c>
      <c r="C103" s="86">
        <f t="shared" si="15"/>
        <v>0</v>
      </c>
      <c r="D103" s="86"/>
      <c r="E103" s="86"/>
      <c r="F103" s="86"/>
      <c r="G103" s="86">
        <f t="shared" si="19"/>
        <v>0</v>
      </c>
      <c r="H103" s="86">
        <f t="shared" si="18"/>
        <v>0</v>
      </c>
      <c r="I103" s="86"/>
      <c r="J103" s="86"/>
      <c r="K103" s="86"/>
      <c r="L103" s="86"/>
      <c r="M103" s="86"/>
      <c r="N103" s="86"/>
      <c r="O103" s="86"/>
      <c r="P103" s="85"/>
      <c r="Q103" s="108"/>
      <c r="R103" s="196"/>
      <c r="S103" s="196"/>
      <c r="T103" s="196"/>
      <c r="U103" s="196"/>
      <c r="V103" s="196"/>
      <c r="W103" s="196"/>
    </row>
    <row r="104" s="167" customFormat="1" ht="19.5" spans="1:23">
      <c r="A104" s="110" t="s">
        <v>277</v>
      </c>
      <c r="B104" s="84" t="s">
        <v>278</v>
      </c>
      <c r="C104" s="86">
        <f t="shared" si="15"/>
        <v>0</v>
      </c>
      <c r="D104" s="86"/>
      <c r="E104" s="86"/>
      <c r="F104" s="86"/>
      <c r="G104" s="86">
        <f t="shared" si="19"/>
        <v>0</v>
      </c>
      <c r="H104" s="86">
        <f t="shared" si="18"/>
        <v>0</v>
      </c>
      <c r="I104" s="86"/>
      <c r="J104" s="86"/>
      <c r="K104" s="86"/>
      <c r="L104" s="86"/>
      <c r="M104" s="86"/>
      <c r="N104" s="86"/>
      <c r="O104" s="86"/>
      <c r="P104" s="85"/>
      <c r="Q104" s="108"/>
      <c r="R104" s="196"/>
      <c r="S104" s="196"/>
      <c r="T104" s="196"/>
      <c r="U104" s="196"/>
      <c r="V104" s="196"/>
      <c r="W104" s="196"/>
    </row>
    <row r="105" s="167" customFormat="1" ht="19.5" spans="1:23">
      <c r="A105" s="83" t="s">
        <v>280</v>
      </c>
      <c r="B105" s="84" t="s">
        <v>281</v>
      </c>
      <c r="C105" s="86">
        <f t="shared" ref="C105:C162" si="20">D105+E105+F105</f>
        <v>0</v>
      </c>
      <c r="D105" s="86"/>
      <c r="E105" s="86"/>
      <c r="F105" s="86"/>
      <c r="G105" s="86">
        <f t="shared" si="19"/>
        <v>0</v>
      </c>
      <c r="H105" s="86">
        <f t="shared" si="18"/>
        <v>0</v>
      </c>
      <c r="I105" s="86"/>
      <c r="J105" s="86"/>
      <c r="K105" s="86"/>
      <c r="L105" s="86"/>
      <c r="M105" s="86"/>
      <c r="N105" s="86"/>
      <c r="O105" s="86"/>
      <c r="P105" s="85"/>
      <c r="Q105" s="108"/>
      <c r="R105" s="196"/>
      <c r="S105" s="196"/>
      <c r="T105" s="196"/>
      <c r="U105" s="196"/>
      <c r="V105" s="196"/>
      <c r="W105" s="196"/>
    </row>
    <row r="106" s="167" customFormat="1" ht="19.5" spans="1:23">
      <c r="A106" s="83" t="s">
        <v>142</v>
      </c>
      <c r="B106" s="84" t="s">
        <v>282</v>
      </c>
      <c r="C106" s="86">
        <f t="shared" si="20"/>
        <v>0</v>
      </c>
      <c r="D106" s="86"/>
      <c r="E106" s="86"/>
      <c r="F106" s="86"/>
      <c r="G106" s="86">
        <f t="shared" si="19"/>
        <v>0</v>
      </c>
      <c r="H106" s="86">
        <f t="shared" si="18"/>
        <v>0</v>
      </c>
      <c r="I106" s="86"/>
      <c r="J106" s="86"/>
      <c r="K106" s="86"/>
      <c r="L106" s="86"/>
      <c r="M106" s="86"/>
      <c r="N106" s="86"/>
      <c r="O106" s="86"/>
      <c r="P106" s="85"/>
      <c r="Q106" s="108"/>
      <c r="R106" s="196"/>
      <c r="S106" s="196"/>
      <c r="T106" s="196"/>
      <c r="U106" s="196"/>
      <c r="V106" s="196"/>
      <c r="W106" s="196"/>
    </row>
    <row r="107" s="167" customFormat="1" ht="19.5" spans="1:23">
      <c r="A107" s="83" t="s">
        <v>144</v>
      </c>
      <c r="B107" s="84" t="s">
        <v>284</v>
      </c>
      <c r="C107" s="86">
        <f t="shared" si="20"/>
        <v>0</v>
      </c>
      <c r="D107" s="86"/>
      <c r="E107" s="86"/>
      <c r="F107" s="86"/>
      <c r="G107" s="86">
        <f t="shared" si="19"/>
        <v>0</v>
      </c>
      <c r="H107" s="86">
        <f t="shared" si="18"/>
        <v>0</v>
      </c>
      <c r="I107" s="86"/>
      <c r="J107" s="86"/>
      <c r="K107" s="86"/>
      <c r="L107" s="86"/>
      <c r="M107" s="86"/>
      <c r="N107" s="86"/>
      <c r="O107" s="86"/>
      <c r="P107" s="85"/>
      <c r="Q107" s="108"/>
      <c r="R107" s="196"/>
      <c r="S107" s="196"/>
      <c r="T107" s="196"/>
      <c r="U107" s="196"/>
      <c r="V107" s="196"/>
      <c r="W107" s="196"/>
    </row>
    <row r="108" s="167" customFormat="1" ht="19.5" spans="1:23">
      <c r="A108" s="83" t="s">
        <v>450</v>
      </c>
      <c r="B108" s="84" t="s">
        <v>291</v>
      </c>
      <c r="C108" s="86">
        <f t="shared" si="20"/>
        <v>0</v>
      </c>
      <c r="D108" s="86"/>
      <c r="E108" s="86"/>
      <c r="F108" s="86"/>
      <c r="G108" s="86">
        <f t="shared" si="19"/>
        <v>0</v>
      </c>
      <c r="H108" s="86">
        <f t="shared" si="18"/>
        <v>0</v>
      </c>
      <c r="I108" s="86"/>
      <c r="J108" s="86"/>
      <c r="K108" s="86"/>
      <c r="L108" s="86"/>
      <c r="M108" s="86"/>
      <c r="N108" s="86"/>
      <c r="O108" s="86"/>
      <c r="P108" s="85"/>
      <c r="Q108" s="108"/>
      <c r="R108" s="196"/>
      <c r="S108" s="196"/>
      <c r="T108" s="196"/>
      <c r="U108" s="196"/>
      <c r="V108" s="196"/>
      <c r="W108" s="196"/>
    </row>
    <row r="109" s="167" customFormat="1" ht="19.5" spans="1:23">
      <c r="A109" s="83" t="s">
        <v>164</v>
      </c>
      <c r="B109" s="84" t="s">
        <v>295</v>
      </c>
      <c r="C109" s="86">
        <f t="shared" si="20"/>
        <v>0</v>
      </c>
      <c r="D109" s="86"/>
      <c r="E109" s="86"/>
      <c r="F109" s="86"/>
      <c r="G109" s="86">
        <f t="shared" si="19"/>
        <v>0</v>
      </c>
      <c r="H109" s="86">
        <f t="shared" si="18"/>
        <v>0</v>
      </c>
      <c r="I109" s="86"/>
      <c r="J109" s="86"/>
      <c r="K109" s="86"/>
      <c r="L109" s="86"/>
      <c r="M109" s="86"/>
      <c r="N109" s="86"/>
      <c r="O109" s="86"/>
      <c r="P109" s="85"/>
      <c r="Q109" s="108"/>
      <c r="R109" s="196"/>
      <c r="S109" s="196"/>
      <c r="T109" s="196"/>
      <c r="U109" s="196"/>
      <c r="V109" s="196"/>
      <c r="W109" s="196"/>
    </row>
    <row r="110" s="167" customFormat="1" ht="19.5" spans="1:23">
      <c r="A110" s="83"/>
      <c r="B110" s="132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5"/>
      <c r="Q110" s="108"/>
      <c r="R110" s="196"/>
      <c r="S110" s="196"/>
      <c r="T110" s="196"/>
      <c r="U110" s="196"/>
      <c r="V110" s="196"/>
      <c r="W110" s="196"/>
    </row>
    <row r="111" s="165" customFormat="1" ht="19.5" spans="1:23">
      <c r="A111" s="79" t="s">
        <v>297</v>
      </c>
      <c r="B111" s="80" t="s">
        <v>473</v>
      </c>
      <c r="C111" s="82">
        <f>C112+C113+C114+C115+C116+C117+C118+C119+C120+C121+C122+C123</f>
        <v>0</v>
      </c>
      <c r="D111" s="82">
        <f t="shared" ref="D111:N111" si="21">D112+D113+D114+D115+D116+D117+D118+D119+D120+D121+D122+D123</f>
        <v>0</v>
      </c>
      <c r="E111" s="82">
        <f t="shared" si="21"/>
        <v>0</v>
      </c>
      <c r="F111" s="82">
        <f t="shared" si="21"/>
        <v>0</v>
      </c>
      <c r="G111" s="82">
        <f t="shared" si="21"/>
        <v>0</v>
      </c>
      <c r="H111" s="82">
        <f t="shared" si="21"/>
        <v>0</v>
      </c>
      <c r="I111" s="82">
        <f t="shared" si="21"/>
        <v>0</v>
      </c>
      <c r="J111" s="82">
        <f t="shared" si="21"/>
        <v>0</v>
      </c>
      <c r="K111" s="82">
        <f t="shared" si="21"/>
        <v>0</v>
      </c>
      <c r="L111" s="82">
        <f t="shared" si="21"/>
        <v>0</v>
      </c>
      <c r="M111" s="82">
        <f t="shared" si="21"/>
        <v>0</v>
      </c>
      <c r="N111" s="82">
        <f t="shared" si="21"/>
        <v>0</v>
      </c>
      <c r="O111" s="82"/>
      <c r="P111" s="81"/>
      <c r="Q111" s="108"/>
      <c r="R111" s="194"/>
      <c r="S111" s="194"/>
      <c r="T111" s="194"/>
      <c r="U111" s="194"/>
      <c r="V111" s="194"/>
      <c r="W111" s="194"/>
    </row>
    <row r="112" s="166" customFormat="1" ht="19.5" spans="1:23">
      <c r="A112" s="83" t="s">
        <v>110</v>
      </c>
      <c r="B112" s="84" t="s">
        <v>474</v>
      </c>
      <c r="C112" s="86">
        <f t="shared" si="20"/>
        <v>0</v>
      </c>
      <c r="D112" s="86"/>
      <c r="E112" s="86"/>
      <c r="F112" s="86"/>
      <c r="G112" s="86">
        <f t="shared" ref="G112:G123" si="22">H112+M112+N112+O112</f>
        <v>0</v>
      </c>
      <c r="H112" s="86">
        <f>I112+J112+L112+K112</f>
        <v>0</v>
      </c>
      <c r="I112" s="86"/>
      <c r="J112" s="86"/>
      <c r="K112" s="86"/>
      <c r="L112" s="86"/>
      <c r="M112" s="86"/>
      <c r="N112" s="86"/>
      <c r="O112" s="86"/>
      <c r="P112" s="85"/>
      <c r="Q112" s="108"/>
      <c r="R112" s="194"/>
      <c r="S112" s="194"/>
      <c r="T112" s="194"/>
      <c r="U112" s="194"/>
      <c r="V112" s="194"/>
      <c r="W112" s="194"/>
    </row>
    <row r="113" s="166" customFormat="1" ht="19.5" spans="1:23">
      <c r="A113" s="83" t="s">
        <v>112</v>
      </c>
      <c r="B113" s="84" t="s">
        <v>300</v>
      </c>
      <c r="C113" s="86">
        <f t="shared" si="20"/>
        <v>0</v>
      </c>
      <c r="D113" s="86"/>
      <c r="E113" s="86"/>
      <c r="F113" s="86"/>
      <c r="G113" s="86">
        <f t="shared" si="22"/>
        <v>0</v>
      </c>
      <c r="H113" s="86">
        <f t="shared" ref="H113:H123" si="23">I113+J113+L113+K113</f>
        <v>0</v>
      </c>
      <c r="I113" s="86"/>
      <c r="J113" s="86"/>
      <c r="K113" s="86"/>
      <c r="L113" s="86"/>
      <c r="M113" s="86"/>
      <c r="N113" s="86"/>
      <c r="O113" s="86"/>
      <c r="P113" s="85"/>
      <c r="Q113" s="108"/>
      <c r="R113" s="194"/>
      <c r="S113" s="194"/>
      <c r="T113" s="194"/>
      <c r="U113" s="194"/>
      <c r="V113" s="194"/>
      <c r="W113" s="194"/>
    </row>
    <row r="114" s="166" customFormat="1" ht="19.5" spans="1:23">
      <c r="A114" s="83" t="s">
        <v>114</v>
      </c>
      <c r="B114" s="84" t="s">
        <v>301</v>
      </c>
      <c r="C114" s="86">
        <f t="shared" si="20"/>
        <v>0</v>
      </c>
      <c r="D114" s="86"/>
      <c r="E114" s="86"/>
      <c r="F114" s="86"/>
      <c r="G114" s="86">
        <f t="shared" si="22"/>
        <v>0</v>
      </c>
      <c r="H114" s="86">
        <f t="shared" si="23"/>
        <v>0</v>
      </c>
      <c r="I114" s="86"/>
      <c r="J114" s="86"/>
      <c r="K114" s="86"/>
      <c r="L114" s="86"/>
      <c r="M114" s="86"/>
      <c r="N114" s="86"/>
      <c r="O114" s="86"/>
      <c r="P114" s="85"/>
      <c r="Q114" s="108"/>
      <c r="R114" s="194"/>
      <c r="S114" s="194"/>
      <c r="T114" s="194"/>
      <c r="U114" s="194"/>
      <c r="V114" s="194"/>
      <c r="W114" s="194"/>
    </row>
    <row r="115" s="166" customFormat="1" ht="19.5" spans="1:23">
      <c r="A115" s="83" t="s">
        <v>119</v>
      </c>
      <c r="B115" s="84" t="s">
        <v>303</v>
      </c>
      <c r="C115" s="86">
        <f t="shared" si="20"/>
        <v>0</v>
      </c>
      <c r="D115" s="86"/>
      <c r="E115" s="86"/>
      <c r="F115" s="86"/>
      <c r="G115" s="86">
        <f t="shared" si="22"/>
        <v>0</v>
      </c>
      <c r="H115" s="86">
        <f t="shared" si="23"/>
        <v>0</v>
      </c>
      <c r="I115" s="86"/>
      <c r="J115" s="86"/>
      <c r="K115" s="86"/>
      <c r="L115" s="86"/>
      <c r="M115" s="86"/>
      <c r="N115" s="86"/>
      <c r="O115" s="86"/>
      <c r="P115" s="85"/>
      <c r="Q115" s="108"/>
      <c r="R115" s="194"/>
      <c r="S115" s="194"/>
      <c r="T115" s="194"/>
      <c r="U115" s="194"/>
      <c r="V115" s="194"/>
      <c r="W115" s="194"/>
    </row>
    <row r="116" s="166" customFormat="1" ht="19.5" spans="1:23">
      <c r="A116" s="83" t="s">
        <v>123</v>
      </c>
      <c r="B116" s="84" t="s">
        <v>304</v>
      </c>
      <c r="C116" s="86">
        <f t="shared" si="20"/>
        <v>0</v>
      </c>
      <c r="D116" s="86"/>
      <c r="E116" s="86"/>
      <c r="F116" s="86"/>
      <c r="G116" s="86">
        <f t="shared" si="22"/>
        <v>0</v>
      </c>
      <c r="H116" s="86">
        <f t="shared" si="23"/>
        <v>0</v>
      </c>
      <c r="I116" s="86"/>
      <c r="J116" s="86"/>
      <c r="K116" s="86"/>
      <c r="L116" s="86"/>
      <c r="M116" s="86"/>
      <c r="N116" s="86"/>
      <c r="O116" s="86"/>
      <c r="P116" s="85"/>
      <c r="Q116" s="108"/>
      <c r="R116" s="194"/>
      <c r="S116" s="194"/>
      <c r="T116" s="194"/>
      <c r="U116" s="194"/>
      <c r="V116" s="194"/>
      <c r="W116" s="194"/>
    </row>
    <row r="117" s="166" customFormat="1" ht="19.5" spans="1:23">
      <c r="A117" s="83" t="s">
        <v>126</v>
      </c>
      <c r="B117" s="84" t="s">
        <v>305</v>
      </c>
      <c r="C117" s="86">
        <f t="shared" si="20"/>
        <v>0</v>
      </c>
      <c r="D117" s="86"/>
      <c r="E117" s="86"/>
      <c r="F117" s="86"/>
      <c r="G117" s="86">
        <f t="shared" si="22"/>
        <v>0</v>
      </c>
      <c r="H117" s="86">
        <f t="shared" si="23"/>
        <v>0</v>
      </c>
      <c r="I117" s="86"/>
      <c r="J117" s="86"/>
      <c r="K117" s="86"/>
      <c r="L117" s="86"/>
      <c r="M117" s="86"/>
      <c r="N117" s="86"/>
      <c r="O117" s="86"/>
      <c r="P117" s="85"/>
      <c r="Q117" s="108"/>
      <c r="R117" s="194"/>
      <c r="S117" s="194"/>
      <c r="T117" s="194"/>
      <c r="U117" s="194"/>
      <c r="V117" s="194"/>
      <c r="W117" s="194"/>
    </row>
    <row r="118" s="166" customFormat="1" ht="19.5" spans="1:23">
      <c r="A118" s="83" t="s">
        <v>132</v>
      </c>
      <c r="B118" s="84" t="s">
        <v>475</v>
      </c>
      <c r="C118" s="86">
        <f t="shared" si="20"/>
        <v>0</v>
      </c>
      <c r="D118" s="86"/>
      <c r="E118" s="86"/>
      <c r="F118" s="86"/>
      <c r="G118" s="86">
        <f t="shared" si="22"/>
        <v>0</v>
      </c>
      <c r="H118" s="86">
        <f t="shared" si="23"/>
        <v>0</v>
      </c>
      <c r="I118" s="86"/>
      <c r="J118" s="86"/>
      <c r="K118" s="86"/>
      <c r="L118" s="86"/>
      <c r="M118" s="86"/>
      <c r="N118" s="86"/>
      <c r="O118" s="86"/>
      <c r="P118" s="85"/>
      <c r="Q118" s="108"/>
      <c r="R118" s="194"/>
      <c r="S118" s="194"/>
      <c r="T118" s="194"/>
      <c r="U118" s="194"/>
      <c r="V118" s="194"/>
      <c r="W118" s="194"/>
    </row>
    <row r="119" s="166" customFormat="1" ht="19.5" spans="1:23">
      <c r="A119" s="83" t="s">
        <v>134</v>
      </c>
      <c r="B119" s="84" t="s">
        <v>306</v>
      </c>
      <c r="C119" s="86">
        <f t="shared" si="20"/>
        <v>0</v>
      </c>
      <c r="D119" s="86"/>
      <c r="E119" s="86"/>
      <c r="F119" s="86"/>
      <c r="G119" s="86">
        <f t="shared" si="22"/>
        <v>0</v>
      </c>
      <c r="H119" s="86">
        <f t="shared" si="23"/>
        <v>0</v>
      </c>
      <c r="I119" s="86"/>
      <c r="J119" s="86"/>
      <c r="K119" s="86"/>
      <c r="L119" s="86"/>
      <c r="M119" s="86"/>
      <c r="N119" s="86"/>
      <c r="O119" s="86"/>
      <c r="P119" s="85"/>
      <c r="Q119" s="108"/>
      <c r="R119" s="194"/>
      <c r="S119" s="194"/>
      <c r="T119" s="194"/>
      <c r="U119" s="194"/>
      <c r="V119" s="194"/>
      <c r="W119" s="194"/>
    </row>
    <row r="120" s="166" customFormat="1" ht="19.5" spans="1:23">
      <c r="A120" s="83" t="s">
        <v>352</v>
      </c>
      <c r="B120" s="84" t="s">
        <v>328</v>
      </c>
      <c r="C120" s="86">
        <f t="shared" si="20"/>
        <v>0</v>
      </c>
      <c r="D120" s="86"/>
      <c r="E120" s="86"/>
      <c r="F120" s="86"/>
      <c r="G120" s="86">
        <f t="shared" si="22"/>
        <v>0</v>
      </c>
      <c r="H120" s="86">
        <f t="shared" si="23"/>
        <v>0</v>
      </c>
      <c r="I120" s="86"/>
      <c r="J120" s="86"/>
      <c r="K120" s="86"/>
      <c r="L120" s="86"/>
      <c r="M120" s="86"/>
      <c r="N120" s="86"/>
      <c r="O120" s="86"/>
      <c r="P120" s="85"/>
      <c r="Q120" s="108"/>
      <c r="R120" s="194"/>
      <c r="S120" s="194"/>
      <c r="T120" s="194"/>
      <c r="U120" s="194"/>
      <c r="V120" s="194"/>
      <c r="W120" s="194"/>
    </row>
    <row r="121" s="166" customFormat="1" ht="19.5" spans="1:23">
      <c r="A121" s="83" t="s">
        <v>136</v>
      </c>
      <c r="B121" s="84" t="s">
        <v>331</v>
      </c>
      <c r="C121" s="86">
        <f t="shared" si="20"/>
        <v>0</v>
      </c>
      <c r="D121" s="86"/>
      <c r="E121" s="86"/>
      <c r="F121" s="86"/>
      <c r="G121" s="86">
        <f t="shared" si="22"/>
        <v>0</v>
      </c>
      <c r="H121" s="86">
        <f t="shared" si="23"/>
        <v>0</v>
      </c>
      <c r="I121" s="86"/>
      <c r="J121" s="86"/>
      <c r="K121" s="86"/>
      <c r="L121" s="86"/>
      <c r="M121" s="86"/>
      <c r="N121" s="86"/>
      <c r="O121" s="86"/>
      <c r="P121" s="85"/>
      <c r="Q121" s="108"/>
      <c r="R121" s="194"/>
      <c r="S121" s="194"/>
      <c r="T121" s="194"/>
      <c r="U121" s="194"/>
      <c r="V121" s="194"/>
      <c r="W121" s="194"/>
    </row>
    <row r="122" s="166" customFormat="1" ht="19.5" spans="1:23">
      <c r="A122" s="83" t="s">
        <v>138</v>
      </c>
      <c r="B122" s="84" t="s">
        <v>333</v>
      </c>
      <c r="C122" s="86">
        <f t="shared" si="20"/>
        <v>0</v>
      </c>
      <c r="D122" s="86"/>
      <c r="E122" s="86"/>
      <c r="F122" s="86"/>
      <c r="G122" s="86">
        <f t="shared" si="22"/>
        <v>0</v>
      </c>
      <c r="H122" s="86">
        <f t="shared" si="23"/>
        <v>0</v>
      </c>
      <c r="I122" s="86"/>
      <c r="J122" s="86"/>
      <c r="K122" s="86"/>
      <c r="L122" s="86"/>
      <c r="M122" s="86"/>
      <c r="N122" s="86"/>
      <c r="O122" s="86"/>
      <c r="P122" s="85"/>
      <c r="Q122" s="108"/>
      <c r="R122" s="194"/>
      <c r="S122" s="194"/>
      <c r="T122" s="194"/>
      <c r="U122" s="194"/>
      <c r="V122" s="194"/>
      <c r="W122" s="194"/>
    </row>
    <row r="123" s="166" customFormat="1" ht="19.5" spans="1:23">
      <c r="A123" s="83" t="s">
        <v>164</v>
      </c>
      <c r="B123" s="84" t="s">
        <v>338</v>
      </c>
      <c r="C123" s="86">
        <f t="shared" si="20"/>
        <v>0</v>
      </c>
      <c r="D123" s="86"/>
      <c r="E123" s="86"/>
      <c r="F123" s="86"/>
      <c r="G123" s="86">
        <f t="shared" si="22"/>
        <v>0</v>
      </c>
      <c r="H123" s="86">
        <f t="shared" si="23"/>
        <v>0</v>
      </c>
      <c r="I123" s="86"/>
      <c r="J123" s="86"/>
      <c r="K123" s="86"/>
      <c r="L123" s="86"/>
      <c r="M123" s="86"/>
      <c r="N123" s="86"/>
      <c r="O123" s="86"/>
      <c r="P123" s="85"/>
      <c r="Q123" s="108"/>
      <c r="R123" s="194"/>
      <c r="S123" s="194"/>
      <c r="T123" s="194"/>
      <c r="U123" s="194"/>
      <c r="V123" s="194"/>
      <c r="W123" s="194"/>
    </row>
    <row r="124" s="166" customFormat="1" ht="19.5" spans="1:23">
      <c r="A124" s="83"/>
      <c r="B124" s="113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5"/>
      <c r="Q124" s="108"/>
      <c r="R124" s="194"/>
      <c r="S124" s="194"/>
      <c r="T124" s="194"/>
      <c r="U124" s="194"/>
      <c r="V124" s="194"/>
      <c r="W124" s="194"/>
    </row>
    <row r="125" s="165" customFormat="1" ht="19.5" spans="1:23">
      <c r="A125" s="79" t="s">
        <v>339</v>
      </c>
      <c r="B125" s="80" t="s">
        <v>30</v>
      </c>
      <c r="C125" s="82">
        <f>C126+C127+C128+C129+C130+C131+C132+C133+C134+C135+C136+C137+C138+C139+C140</f>
        <v>0</v>
      </c>
      <c r="D125" s="82">
        <f t="shared" ref="D125:N125" si="24">D126+D127+D128+D129+D130+D131+D132+D133+D134+D135+D136+D137+D138+D139+D140</f>
        <v>0</v>
      </c>
      <c r="E125" s="82">
        <f t="shared" si="24"/>
        <v>0</v>
      </c>
      <c r="F125" s="82">
        <f t="shared" si="24"/>
        <v>0</v>
      </c>
      <c r="G125" s="82">
        <f t="shared" si="24"/>
        <v>0</v>
      </c>
      <c r="H125" s="82">
        <f t="shared" si="24"/>
        <v>0</v>
      </c>
      <c r="I125" s="82">
        <f t="shared" si="24"/>
        <v>0</v>
      </c>
      <c r="J125" s="82">
        <f t="shared" si="24"/>
        <v>0</v>
      </c>
      <c r="K125" s="82">
        <f t="shared" si="24"/>
        <v>0</v>
      </c>
      <c r="L125" s="82">
        <f t="shared" si="24"/>
        <v>0</v>
      </c>
      <c r="M125" s="82">
        <f t="shared" si="24"/>
        <v>0</v>
      </c>
      <c r="N125" s="82">
        <f t="shared" si="24"/>
        <v>0</v>
      </c>
      <c r="O125" s="82"/>
      <c r="P125" s="81"/>
      <c r="Q125" s="108"/>
      <c r="R125" s="194"/>
      <c r="S125" s="194"/>
      <c r="T125" s="194"/>
      <c r="U125" s="194"/>
      <c r="V125" s="194"/>
      <c r="W125" s="194"/>
    </row>
    <row r="126" s="166" customFormat="1" ht="19.5" spans="1:23">
      <c r="A126" s="83" t="s">
        <v>110</v>
      </c>
      <c r="B126" s="84" t="s">
        <v>341</v>
      </c>
      <c r="C126" s="86">
        <f t="shared" si="20"/>
        <v>0</v>
      </c>
      <c r="D126" s="86"/>
      <c r="E126" s="86"/>
      <c r="F126" s="86"/>
      <c r="G126" s="86">
        <f t="shared" ref="G126:G140" si="25">H126+M126+N126+O126</f>
        <v>0</v>
      </c>
      <c r="H126" s="86">
        <f>I126+J126+L126+K126</f>
        <v>0</v>
      </c>
      <c r="I126" s="86"/>
      <c r="J126" s="86"/>
      <c r="K126" s="86"/>
      <c r="L126" s="86"/>
      <c r="M126" s="86"/>
      <c r="N126" s="86"/>
      <c r="O126" s="86"/>
      <c r="P126" s="85"/>
      <c r="Q126" s="108"/>
      <c r="R126" s="194"/>
      <c r="S126" s="194"/>
      <c r="T126" s="194"/>
      <c r="U126" s="194"/>
      <c r="V126" s="194"/>
      <c r="W126" s="194"/>
    </row>
    <row r="127" s="168" customFormat="1" ht="19.5" spans="1:23">
      <c r="A127" s="110" t="s">
        <v>112</v>
      </c>
      <c r="B127" s="84" t="s">
        <v>342</v>
      </c>
      <c r="C127" s="86">
        <f t="shared" si="20"/>
        <v>0</v>
      </c>
      <c r="D127" s="86"/>
      <c r="E127" s="86"/>
      <c r="F127" s="86"/>
      <c r="G127" s="86">
        <f t="shared" si="25"/>
        <v>0</v>
      </c>
      <c r="H127" s="86">
        <f t="shared" ref="H127:H140" si="26">I127+J127+L127+K127</f>
        <v>0</v>
      </c>
      <c r="I127" s="86"/>
      <c r="J127" s="86"/>
      <c r="K127" s="86"/>
      <c r="L127" s="86"/>
      <c r="M127" s="86"/>
      <c r="N127" s="86"/>
      <c r="O127" s="86"/>
      <c r="P127" s="85"/>
      <c r="Q127" s="108"/>
      <c r="R127" s="197"/>
      <c r="S127" s="197"/>
      <c r="T127" s="197"/>
      <c r="U127" s="197"/>
      <c r="V127" s="197"/>
      <c r="W127" s="197"/>
    </row>
    <row r="128" s="168" customFormat="1" ht="19.5" spans="1:23">
      <c r="A128" s="110" t="s">
        <v>114</v>
      </c>
      <c r="B128" s="84" t="s">
        <v>343</v>
      </c>
      <c r="C128" s="86">
        <f t="shared" si="20"/>
        <v>0</v>
      </c>
      <c r="D128" s="86"/>
      <c r="E128" s="86"/>
      <c r="F128" s="86"/>
      <c r="G128" s="86">
        <f t="shared" si="25"/>
        <v>0</v>
      </c>
      <c r="H128" s="86">
        <f t="shared" si="26"/>
        <v>0</v>
      </c>
      <c r="I128" s="86"/>
      <c r="J128" s="86"/>
      <c r="K128" s="86"/>
      <c r="L128" s="86"/>
      <c r="M128" s="86"/>
      <c r="N128" s="86"/>
      <c r="O128" s="86"/>
      <c r="P128" s="85"/>
      <c r="Q128" s="108"/>
      <c r="R128" s="197"/>
      <c r="S128" s="197"/>
      <c r="T128" s="197"/>
      <c r="U128" s="197"/>
      <c r="V128" s="197"/>
      <c r="W128" s="197"/>
    </row>
    <row r="129" s="168" customFormat="1" ht="19.5" spans="1:23">
      <c r="A129" s="110" t="s">
        <v>119</v>
      </c>
      <c r="B129" s="84" t="s">
        <v>344</v>
      </c>
      <c r="C129" s="86">
        <f t="shared" si="20"/>
        <v>0</v>
      </c>
      <c r="D129" s="86"/>
      <c r="E129" s="86"/>
      <c r="F129" s="86"/>
      <c r="G129" s="86">
        <f t="shared" si="25"/>
        <v>0</v>
      </c>
      <c r="H129" s="86">
        <f t="shared" si="26"/>
        <v>0</v>
      </c>
      <c r="I129" s="86"/>
      <c r="J129" s="86"/>
      <c r="K129" s="86"/>
      <c r="L129" s="86"/>
      <c r="M129" s="86"/>
      <c r="N129" s="86"/>
      <c r="O129" s="86"/>
      <c r="P129" s="85"/>
      <c r="Q129" s="108"/>
      <c r="R129" s="197"/>
      <c r="S129" s="197"/>
      <c r="T129" s="197"/>
      <c r="U129" s="197"/>
      <c r="V129" s="197"/>
      <c r="W129" s="197"/>
    </row>
    <row r="130" s="168" customFormat="1" ht="19.5" spans="1:23">
      <c r="A130" s="110" t="s">
        <v>121</v>
      </c>
      <c r="B130" s="84" t="s">
        <v>345</v>
      </c>
      <c r="C130" s="86">
        <f t="shared" si="20"/>
        <v>0</v>
      </c>
      <c r="D130" s="86"/>
      <c r="E130" s="86"/>
      <c r="F130" s="86"/>
      <c r="G130" s="86">
        <f t="shared" si="25"/>
        <v>0</v>
      </c>
      <c r="H130" s="86">
        <f t="shared" si="26"/>
        <v>0</v>
      </c>
      <c r="I130" s="86"/>
      <c r="J130" s="86"/>
      <c r="K130" s="86"/>
      <c r="L130" s="86"/>
      <c r="M130" s="86"/>
      <c r="N130" s="86"/>
      <c r="O130" s="86"/>
      <c r="P130" s="85"/>
      <c r="Q130" s="108"/>
      <c r="R130" s="197"/>
      <c r="S130" s="197"/>
      <c r="T130" s="197"/>
      <c r="U130" s="197"/>
      <c r="V130" s="197"/>
      <c r="W130" s="197"/>
    </row>
    <row r="131" s="168" customFormat="1" ht="19.5" spans="1:23">
      <c r="A131" s="110" t="s">
        <v>123</v>
      </c>
      <c r="B131" s="84" t="s">
        <v>452</v>
      </c>
      <c r="C131" s="86">
        <f t="shared" si="20"/>
        <v>0</v>
      </c>
      <c r="D131" s="86"/>
      <c r="E131" s="86"/>
      <c r="F131" s="86"/>
      <c r="G131" s="86">
        <f t="shared" si="25"/>
        <v>0</v>
      </c>
      <c r="H131" s="86">
        <f t="shared" si="26"/>
        <v>0</v>
      </c>
      <c r="I131" s="86"/>
      <c r="J131" s="86"/>
      <c r="K131" s="86"/>
      <c r="L131" s="86"/>
      <c r="M131" s="86"/>
      <c r="N131" s="86"/>
      <c r="O131" s="86"/>
      <c r="P131" s="85"/>
      <c r="Q131" s="108"/>
      <c r="R131" s="197"/>
      <c r="S131" s="197"/>
      <c r="T131" s="197"/>
      <c r="U131" s="197"/>
      <c r="V131" s="197"/>
      <c r="W131" s="197"/>
    </row>
    <row r="132" s="168" customFormat="1" ht="19.5" spans="1:23">
      <c r="A132" s="110" t="s">
        <v>126</v>
      </c>
      <c r="B132" s="84" t="s">
        <v>347</v>
      </c>
      <c r="C132" s="86">
        <f t="shared" si="20"/>
        <v>0</v>
      </c>
      <c r="D132" s="86"/>
      <c r="E132" s="86"/>
      <c r="F132" s="86"/>
      <c r="G132" s="86">
        <f t="shared" si="25"/>
        <v>0</v>
      </c>
      <c r="H132" s="86">
        <f t="shared" si="26"/>
        <v>0</v>
      </c>
      <c r="I132" s="86"/>
      <c r="J132" s="86"/>
      <c r="K132" s="86"/>
      <c r="L132" s="86"/>
      <c r="M132" s="86"/>
      <c r="N132" s="86"/>
      <c r="O132" s="86"/>
      <c r="P132" s="85"/>
      <c r="Q132" s="108"/>
      <c r="R132" s="197"/>
      <c r="S132" s="197"/>
      <c r="T132" s="197"/>
      <c r="U132" s="197"/>
      <c r="V132" s="197"/>
      <c r="W132" s="197"/>
    </row>
    <row r="133" s="168" customFormat="1" ht="19.5" spans="1:23">
      <c r="A133" s="110" t="s">
        <v>128</v>
      </c>
      <c r="B133" s="84" t="s">
        <v>348</v>
      </c>
      <c r="C133" s="86">
        <f t="shared" si="20"/>
        <v>0</v>
      </c>
      <c r="D133" s="86"/>
      <c r="E133" s="86"/>
      <c r="F133" s="86"/>
      <c r="G133" s="86">
        <f t="shared" si="25"/>
        <v>0</v>
      </c>
      <c r="H133" s="86">
        <f t="shared" si="26"/>
        <v>0</v>
      </c>
      <c r="I133" s="86"/>
      <c r="J133" s="86"/>
      <c r="K133" s="86"/>
      <c r="L133" s="86"/>
      <c r="M133" s="86"/>
      <c r="N133" s="86"/>
      <c r="O133" s="86"/>
      <c r="P133" s="85"/>
      <c r="Q133" s="108"/>
      <c r="R133" s="197"/>
      <c r="S133" s="197"/>
      <c r="T133" s="197"/>
      <c r="U133" s="197"/>
      <c r="V133" s="197"/>
      <c r="W133" s="197"/>
    </row>
    <row r="134" s="168" customFormat="1" ht="19.5" spans="1:23">
      <c r="A134" s="110" t="s">
        <v>130</v>
      </c>
      <c r="B134" s="84" t="s">
        <v>349</v>
      </c>
      <c r="C134" s="86">
        <f t="shared" si="20"/>
        <v>0</v>
      </c>
      <c r="D134" s="86"/>
      <c r="E134" s="86"/>
      <c r="F134" s="86"/>
      <c r="G134" s="86">
        <f t="shared" si="25"/>
        <v>0</v>
      </c>
      <c r="H134" s="86">
        <f t="shared" si="26"/>
        <v>0</v>
      </c>
      <c r="I134" s="86"/>
      <c r="J134" s="86"/>
      <c r="K134" s="86"/>
      <c r="L134" s="86"/>
      <c r="M134" s="86"/>
      <c r="N134" s="86"/>
      <c r="O134" s="86"/>
      <c r="P134" s="85"/>
      <c r="Q134" s="108"/>
      <c r="R134" s="197"/>
      <c r="S134" s="197"/>
      <c r="T134" s="197"/>
      <c r="U134" s="197"/>
      <c r="V134" s="197"/>
      <c r="W134" s="197"/>
    </row>
    <row r="135" s="168" customFormat="1" ht="19.5" spans="1:23">
      <c r="A135" s="110" t="s">
        <v>132</v>
      </c>
      <c r="B135" s="84" t="s">
        <v>350</v>
      </c>
      <c r="C135" s="86">
        <f t="shared" si="20"/>
        <v>0</v>
      </c>
      <c r="D135" s="86"/>
      <c r="E135" s="86"/>
      <c r="F135" s="86"/>
      <c r="G135" s="86">
        <f t="shared" si="25"/>
        <v>0</v>
      </c>
      <c r="H135" s="86">
        <f t="shared" si="26"/>
        <v>0</v>
      </c>
      <c r="I135" s="86"/>
      <c r="J135" s="86"/>
      <c r="K135" s="86"/>
      <c r="L135" s="86"/>
      <c r="M135" s="86"/>
      <c r="N135" s="86"/>
      <c r="O135" s="86"/>
      <c r="P135" s="85"/>
      <c r="Q135" s="108"/>
      <c r="R135" s="197"/>
      <c r="S135" s="197"/>
      <c r="T135" s="197"/>
      <c r="U135" s="197"/>
      <c r="V135" s="197"/>
      <c r="W135" s="197"/>
    </row>
    <row r="136" s="168" customFormat="1" ht="19.5" spans="1:23">
      <c r="A136" s="110" t="s">
        <v>134</v>
      </c>
      <c r="B136" s="84" t="s">
        <v>351</v>
      </c>
      <c r="C136" s="86">
        <f t="shared" si="20"/>
        <v>0</v>
      </c>
      <c r="D136" s="86"/>
      <c r="E136" s="86"/>
      <c r="F136" s="86"/>
      <c r="G136" s="86">
        <f t="shared" si="25"/>
        <v>0</v>
      </c>
      <c r="H136" s="86">
        <f t="shared" si="26"/>
        <v>0</v>
      </c>
      <c r="I136" s="86"/>
      <c r="J136" s="86"/>
      <c r="K136" s="86"/>
      <c r="L136" s="86"/>
      <c r="M136" s="86"/>
      <c r="N136" s="86"/>
      <c r="O136" s="86"/>
      <c r="P136" s="85"/>
      <c r="Q136" s="108"/>
      <c r="R136" s="197"/>
      <c r="S136" s="197"/>
      <c r="T136" s="197"/>
      <c r="U136" s="197"/>
      <c r="V136" s="197"/>
      <c r="W136" s="197"/>
    </row>
    <row r="137" s="168" customFormat="1" ht="19.5" spans="1:23">
      <c r="A137" s="110" t="s">
        <v>352</v>
      </c>
      <c r="B137" s="84" t="s">
        <v>353</v>
      </c>
      <c r="C137" s="86">
        <f t="shared" si="20"/>
        <v>0</v>
      </c>
      <c r="D137" s="86"/>
      <c r="E137" s="86"/>
      <c r="F137" s="86"/>
      <c r="G137" s="86">
        <f t="shared" si="25"/>
        <v>0</v>
      </c>
      <c r="H137" s="86">
        <f t="shared" si="26"/>
        <v>0</v>
      </c>
      <c r="I137" s="86"/>
      <c r="J137" s="86"/>
      <c r="K137" s="86"/>
      <c r="L137" s="86"/>
      <c r="M137" s="86"/>
      <c r="N137" s="86"/>
      <c r="O137" s="86"/>
      <c r="P137" s="85"/>
      <c r="Q137" s="108"/>
      <c r="R137" s="197"/>
      <c r="S137" s="197"/>
      <c r="T137" s="197"/>
      <c r="U137" s="197"/>
      <c r="V137" s="197"/>
      <c r="W137" s="197"/>
    </row>
    <row r="138" s="168" customFormat="1" ht="19.5" spans="1:23">
      <c r="A138" s="110" t="s">
        <v>136</v>
      </c>
      <c r="B138" s="84" t="s">
        <v>354</v>
      </c>
      <c r="C138" s="86">
        <f t="shared" si="20"/>
        <v>0</v>
      </c>
      <c r="D138" s="86"/>
      <c r="E138" s="86"/>
      <c r="F138" s="86"/>
      <c r="G138" s="86">
        <f t="shared" si="25"/>
        <v>0</v>
      </c>
      <c r="H138" s="86">
        <f t="shared" si="26"/>
        <v>0</v>
      </c>
      <c r="I138" s="86"/>
      <c r="J138" s="86"/>
      <c r="K138" s="86"/>
      <c r="L138" s="86"/>
      <c r="M138" s="86"/>
      <c r="N138" s="86"/>
      <c r="O138" s="86"/>
      <c r="P138" s="85"/>
      <c r="Q138" s="108"/>
      <c r="R138" s="197"/>
      <c r="S138" s="197"/>
      <c r="T138" s="197"/>
      <c r="U138" s="197"/>
      <c r="V138" s="197"/>
      <c r="W138" s="197"/>
    </row>
    <row r="139" s="168" customFormat="1" ht="19.5" spans="1:23">
      <c r="A139" s="110" t="s">
        <v>138</v>
      </c>
      <c r="B139" s="84" t="s">
        <v>355</v>
      </c>
      <c r="C139" s="86">
        <f t="shared" si="20"/>
        <v>0</v>
      </c>
      <c r="D139" s="86"/>
      <c r="E139" s="86"/>
      <c r="F139" s="86"/>
      <c r="G139" s="86">
        <f t="shared" si="25"/>
        <v>0</v>
      </c>
      <c r="H139" s="86">
        <f t="shared" si="26"/>
        <v>0</v>
      </c>
      <c r="I139" s="86"/>
      <c r="J139" s="86"/>
      <c r="K139" s="86"/>
      <c r="L139" s="86"/>
      <c r="M139" s="86"/>
      <c r="N139" s="86"/>
      <c r="O139" s="86"/>
      <c r="P139" s="85"/>
      <c r="Q139" s="108"/>
      <c r="R139" s="197"/>
      <c r="S139" s="197"/>
      <c r="T139" s="197"/>
      <c r="U139" s="197"/>
      <c r="V139" s="197"/>
      <c r="W139" s="197"/>
    </row>
    <row r="140" s="168" customFormat="1" ht="19.5" spans="1:23">
      <c r="A140" s="110" t="s">
        <v>164</v>
      </c>
      <c r="B140" s="84" t="s">
        <v>356</v>
      </c>
      <c r="C140" s="86">
        <f t="shared" si="20"/>
        <v>0</v>
      </c>
      <c r="D140" s="86"/>
      <c r="E140" s="86"/>
      <c r="F140" s="86"/>
      <c r="G140" s="86">
        <f t="shared" si="25"/>
        <v>0</v>
      </c>
      <c r="H140" s="86">
        <f t="shared" si="26"/>
        <v>0</v>
      </c>
      <c r="I140" s="86"/>
      <c r="J140" s="86"/>
      <c r="K140" s="86"/>
      <c r="L140" s="86"/>
      <c r="M140" s="86"/>
      <c r="N140" s="86"/>
      <c r="O140" s="86"/>
      <c r="P140" s="85"/>
      <c r="Q140" s="108"/>
      <c r="R140" s="197"/>
      <c r="S140" s="197"/>
      <c r="T140" s="197"/>
      <c r="U140" s="197"/>
      <c r="V140" s="197"/>
      <c r="W140" s="197"/>
    </row>
    <row r="141" s="168" customFormat="1" ht="19.5" spans="1:23">
      <c r="A141" s="110"/>
      <c r="B141" s="113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5"/>
      <c r="Q141" s="108"/>
      <c r="R141" s="197"/>
      <c r="S141" s="197"/>
      <c r="T141" s="197"/>
      <c r="U141" s="197"/>
      <c r="V141" s="197"/>
      <c r="W141" s="197"/>
    </row>
    <row r="142" s="169" customFormat="1" ht="19.5" spans="1:23">
      <c r="A142" s="144" t="s">
        <v>357</v>
      </c>
      <c r="B142" s="80" t="s">
        <v>32</v>
      </c>
      <c r="C142" s="82">
        <f t="shared" ref="C142:O142" si="27">C143+C144+C145+C146+C147+C148</f>
        <v>0</v>
      </c>
      <c r="D142" s="82">
        <f t="shared" si="27"/>
        <v>0</v>
      </c>
      <c r="E142" s="82">
        <f t="shared" si="27"/>
        <v>0</v>
      </c>
      <c r="F142" s="82">
        <f t="shared" si="27"/>
        <v>0</v>
      </c>
      <c r="G142" s="82">
        <f t="shared" si="27"/>
        <v>0</v>
      </c>
      <c r="H142" s="82">
        <f t="shared" si="27"/>
        <v>0</v>
      </c>
      <c r="I142" s="82">
        <f t="shared" si="27"/>
        <v>0</v>
      </c>
      <c r="J142" s="82">
        <f t="shared" si="27"/>
        <v>0</v>
      </c>
      <c r="K142" s="82">
        <f t="shared" si="27"/>
        <v>0</v>
      </c>
      <c r="L142" s="82">
        <f t="shared" si="27"/>
        <v>0</v>
      </c>
      <c r="M142" s="82">
        <f t="shared" si="27"/>
        <v>0</v>
      </c>
      <c r="N142" s="82">
        <f t="shared" si="27"/>
        <v>0</v>
      </c>
      <c r="O142" s="82">
        <f t="shared" si="27"/>
        <v>0</v>
      </c>
      <c r="P142" s="81"/>
      <c r="Q142" s="108"/>
      <c r="R142" s="197"/>
      <c r="S142" s="197"/>
      <c r="T142" s="197"/>
      <c r="U142" s="197"/>
      <c r="V142" s="197"/>
      <c r="W142" s="197"/>
    </row>
    <row r="143" s="168" customFormat="1" ht="19.5" spans="1:23">
      <c r="A143" s="110" t="s">
        <v>110</v>
      </c>
      <c r="B143" s="84" t="s">
        <v>359</v>
      </c>
      <c r="C143" s="86">
        <f t="shared" si="20"/>
        <v>0</v>
      </c>
      <c r="D143" s="86"/>
      <c r="E143" s="86"/>
      <c r="F143" s="86"/>
      <c r="G143" s="86">
        <f>H143+M143+N143+O143</f>
        <v>0</v>
      </c>
      <c r="H143" s="86">
        <f>I143+J143+L143+K143</f>
        <v>0</v>
      </c>
      <c r="I143" s="86"/>
      <c r="J143" s="86"/>
      <c r="K143" s="86"/>
      <c r="L143" s="86"/>
      <c r="M143" s="86"/>
      <c r="N143" s="86"/>
      <c r="O143" s="86"/>
      <c r="P143" s="85"/>
      <c r="Q143" s="108"/>
      <c r="R143" s="197"/>
      <c r="S143" s="197"/>
      <c r="T143" s="197"/>
      <c r="U143" s="197"/>
      <c r="V143" s="197"/>
      <c r="W143" s="197"/>
    </row>
    <row r="144" s="168" customFormat="1" ht="19.5" spans="1:23">
      <c r="A144" s="110" t="s">
        <v>112</v>
      </c>
      <c r="B144" s="84" t="s">
        <v>360</v>
      </c>
      <c r="C144" s="86">
        <f t="shared" si="20"/>
        <v>0</v>
      </c>
      <c r="D144" s="86"/>
      <c r="E144" s="86"/>
      <c r="F144" s="86"/>
      <c r="G144" s="86">
        <f>H144+M144+N144+O144</f>
        <v>0</v>
      </c>
      <c r="H144" s="86">
        <f t="shared" ref="H144:H149" si="28">I144+J144+L144+K144</f>
        <v>0</v>
      </c>
      <c r="I144" s="86"/>
      <c r="J144" s="86"/>
      <c r="K144" s="86"/>
      <c r="L144" s="86"/>
      <c r="M144" s="86"/>
      <c r="N144" s="86"/>
      <c r="O144" s="86"/>
      <c r="P144" s="85"/>
      <c r="Q144" s="108"/>
      <c r="R144" s="197"/>
      <c r="S144" s="197"/>
      <c r="T144" s="197"/>
      <c r="U144" s="197"/>
      <c r="V144" s="197"/>
      <c r="W144" s="197"/>
    </row>
    <row r="145" s="168" customFormat="1" ht="19.5" spans="1:23">
      <c r="A145" s="110" t="s">
        <v>114</v>
      </c>
      <c r="B145" s="84" t="s">
        <v>361</v>
      </c>
      <c r="C145" s="86">
        <f t="shared" si="20"/>
        <v>0</v>
      </c>
      <c r="D145" s="86"/>
      <c r="E145" s="86"/>
      <c r="F145" s="86"/>
      <c r="G145" s="86">
        <f>H145+M145+N145+O145</f>
        <v>0</v>
      </c>
      <c r="H145" s="86">
        <f t="shared" si="28"/>
        <v>0</v>
      </c>
      <c r="I145" s="86"/>
      <c r="J145" s="86"/>
      <c r="K145" s="86"/>
      <c r="L145" s="86"/>
      <c r="M145" s="86"/>
      <c r="N145" s="86"/>
      <c r="O145" s="86"/>
      <c r="P145" s="85"/>
      <c r="Q145" s="108"/>
      <c r="R145" s="197"/>
      <c r="S145" s="197"/>
      <c r="T145" s="197"/>
      <c r="U145" s="197"/>
      <c r="V145" s="197"/>
      <c r="W145" s="197"/>
    </row>
    <row r="146" s="168" customFormat="1" ht="19.5" spans="1:23">
      <c r="A146" s="110" t="s">
        <v>121</v>
      </c>
      <c r="B146" s="84" t="s">
        <v>362</v>
      </c>
      <c r="C146" s="86">
        <f t="shared" si="20"/>
        <v>0</v>
      </c>
      <c r="D146" s="86"/>
      <c r="E146" s="86"/>
      <c r="F146" s="86"/>
      <c r="G146" s="86">
        <f>H146+M146+N146+O146</f>
        <v>0</v>
      </c>
      <c r="H146" s="86">
        <f t="shared" si="28"/>
        <v>0</v>
      </c>
      <c r="I146" s="86"/>
      <c r="J146" s="86"/>
      <c r="K146" s="86"/>
      <c r="L146" s="86"/>
      <c r="M146" s="86"/>
      <c r="N146" s="86"/>
      <c r="O146" s="86"/>
      <c r="P146" s="85"/>
      <c r="Q146" s="108"/>
      <c r="R146" s="197"/>
      <c r="S146" s="197"/>
      <c r="T146" s="197"/>
      <c r="U146" s="197"/>
      <c r="V146" s="197"/>
      <c r="W146" s="197"/>
    </row>
    <row r="147" s="168" customFormat="1" ht="19.5" spans="1:23">
      <c r="A147" s="110" t="s">
        <v>123</v>
      </c>
      <c r="B147" s="84" t="s">
        <v>363</v>
      </c>
      <c r="C147" s="86">
        <f t="shared" si="20"/>
        <v>0</v>
      </c>
      <c r="D147" s="86"/>
      <c r="E147" s="86"/>
      <c r="F147" s="86"/>
      <c r="G147" s="86">
        <f>H147+M147+N147+O147</f>
        <v>0</v>
      </c>
      <c r="H147" s="86">
        <f t="shared" si="28"/>
        <v>0</v>
      </c>
      <c r="I147" s="86"/>
      <c r="J147" s="86"/>
      <c r="K147" s="86"/>
      <c r="L147" s="86"/>
      <c r="M147" s="86"/>
      <c r="N147" s="86"/>
      <c r="O147" s="86"/>
      <c r="P147" s="85"/>
      <c r="Q147" s="108"/>
      <c r="R147" s="197"/>
      <c r="S147" s="197"/>
      <c r="T147" s="197"/>
      <c r="U147" s="197"/>
      <c r="V147" s="197"/>
      <c r="W147" s="197"/>
    </row>
    <row r="148" s="170" customFormat="1" ht="19.5" spans="1:23">
      <c r="A148" s="146" t="s">
        <v>164</v>
      </c>
      <c r="B148" s="84" t="s">
        <v>364</v>
      </c>
      <c r="C148" s="86">
        <f>C149</f>
        <v>0</v>
      </c>
      <c r="D148" s="86">
        <f t="shared" ref="D148:O148" si="29">D149</f>
        <v>0</v>
      </c>
      <c r="E148" s="86">
        <f t="shared" si="29"/>
        <v>0</v>
      </c>
      <c r="F148" s="86">
        <f t="shared" si="29"/>
        <v>0</v>
      </c>
      <c r="G148" s="86">
        <f t="shared" si="29"/>
        <v>0</v>
      </c>
      <c r="H148" s="86">
        <f t="shared" si="29"/>
        <v>0</v>
      </c>
      <c r="I148" s="86">
        <f t="shared" si="29"/>
        <v>0</v>
      </c>
      <c r="J148" s="86">
        <f t="shared" si="29"/>
        <v>0</v>
      </c>
      <c r="K148" s="86">
        <f t="shared" si="29"/>
        <v>0</v>
      </c>
      <c r="L148" s="86">
        <f t="shared" si="29"/>
        <v>0</v>
      </c>
      <c r="M148" s="86">
        <f t="shared" si="29"/>
        <v>0</v>
      </c>
      <c r="N148" s="86">
        <f t="shared" si="29"/>
        <v>0</v>
      </c>
      <c r="O148" s="86">
        <f t="shared" si="29"/>
        <v>0</v>
      </c>
      <c r="P148" s="85"/>
      <c r="Q148" s="108"/>
      <c r="R148" s="126"/>
      <c r="S148" s="126"/>
      <c r="T148" s="126"/>
      <c r="U148" s="126"/>
      <c r="V148" s="126"/>
      <c r="W148" s="126"/>
    </row>
    <row r="149" s="170" customFormat="1" ht="19.5" spans="1:23">
      <c r="A149" s="198"/>
      <c r="B149" s="94"/>
      <c r="C149" s="90">
        <f t="shared" si="20"/>
        <v>0</v>
      </c>
      <c r="D149" s="90"/>
      <c r="E149" s="90"/>
      <c r="F149" s="90"/>
      <c r="G149" s="90">
        <f>H149+M149+N149+O149</f>
        <v>0</v>
      </c>
      <c r="H149" s="90">
        <f t="shared" si="28"/>
        <v>0</v>
      </c>
      <c r="I149" s="90"/>
      <c r="J149" s="90"/>
      <c r="K149" s="90"/>
      <c r="L149" s="90"/>
      <c r="M149" s="90"/>
      <c r="N149" s="90"/>
      <c r="O149" s="90"/>
      <c r="P149" s="95"/>
      <c r="Q149" s="108"/>
      <c r="R149" s="196"/>
      <c r="S149" s="126"/>
      <c r="T149" s="126"/>
      <c r="U149" s="126"/>
      <c r="V149" s="126"/>
      <c r="W149" s="126"/>
    </row>
    <row r="150" s="171" customFormat="1" ht="19.5" spans="1:23">
      <c r="A150" s="146"/>
      <c r="B150" s="113"/>
      <c r="C150" s="86"/>
      <c r="D150" s="149"/>
      <c r="E150" s="149"/>
      <c r="F150" s="149"/>
      <c r="G150" s="86"/>
      <c r="H150" s="86"/>
      <c r="I150" s="149"/>
      <c r="J150" s="149"/>
      <c r="K150" s="149"/>
      <c r="L150" s="149"/>
      <c r="M150" s="149"/>
      <c r="N150" s="149"/>
      <c r="O150" s="149"/>
      <c r="P150" s="148"/>
      <c r="Q150" s="108"/>
      <c r="R150" s="201"/>
      <c r="S150" s="201"/>
      <c r="T150" s="201"/>
      <c r="U150" s="201"/>
      <c r="V150" s="201"/>
      <c r="W150" s="201"/>
    </row>
    <row r="151" s="172" customFormat="1" ht="19.5" spans="1:23">
      <c r="A151" s="199" t="s">
        <v>365</v>
      </c>
      <c r="B151" s="80" t="s">
        <v>34</v>
      </c>
      <c r="C151" s="82">
        <f>C152+C154+C155+C156+C157+C158+C159+C160+C162+C161</f>
        <v>0</v>
      </c>
      <c r="D151" s="82">
        <f t="shared" ref="D151:O151" si="30">D152+D154+D155+D156+D157+D158+D159+D160+D162+D161</f>
        <v>0</v>
      </c>
      <c r="E151" s="82">
        <f t="shared" si="30"/>
        <v>0</v>
      </c>
      <c r="F151" s="82">
        <f t="shared" si="30"/>
        <v>0</v>
      </c>
      <c r="G151" s="82">
        <f t="shared" si="30"/>
        <v>0</v>
      </c>
      <c r="H151" s="82">
        <f t="shared" si="30"/>
        <v>0</v>
      </c>
      <c r="I151" s="82">
        <f t="shared" si="30"/>
        <v>0</v>
      </c>
      <c r="J151" s="82">
        <f t="shared" si="30"/>
        <v>0</v>
      </c>
      <c r="K151" s="82">
        <f t="shared" si="30"/>
        <v>0</v>
      </c>
      <c r="L151" s="82">
        <f t="shared" si="30"/>
        <v>0</v>
      </c>
      <c r="M151" s="82">
        <f t="shared" si="30"/>
        <v>0</v>
      </c>
      <c r="N151" s="82">
        <f t="shared" si="30"/>
        <v>0</v>
      </c>
      <c r="O151" s="82">
        <f t="shared" si="30"/>
        <v>0</v>
      </c>
      <c r="P151" s="151"/>
      <c r="Q151" s="108"/>
      <c r="R151" s="201"/>
      <c r="S151" s="201"/>
      <c r="T151" s="201"/>
      <c r="U151" s="201"/>
      <c r="V151" s="201"/>
      <c r="W151" s="201"/>
    </row>
    <row r="152" s="171" customFormat="1" ht="19.5" spans="1:23">
      <c r="A152" s="146" t="s">
        <v>110</v>
      </c>
      <c r="B152" s="84" t="s">
        <v>246</v>
      </c>
      <c r="C152" s="86">
        <f>C153</f>
        <v>0</v>
      </c>
      <c r="D152" s="86">
        <f t="shared" ref="D152:N152" si="31">D153</f>
        <v>0</v>
      </c>
      <c r="E152" s="86">
        <f t="shared" si="31"/>
        <v>0</v>
      </c>
      <c r="F152" s="86">
        <f t="shared" si="31"/>
        <v>0</v>
      </c>
      <c r="G152" s="86">
        <f t="shared" si="31"/>
        <v>0</v>
      </c>
      <c r="H152" s="86">
        <f t="shared" si="31"/>
        <v>0</v>
      </c>
      <c r="I152" s="86">
        <f t="shared" si="31"/>
        <v>0</v>
      </c>
      <c r="J152" s="86">
        <f t="shared" si="31"/>
        <v>0</v>
      </c>
      <c r="K152" s="86">
        <f t="shared" si="31"/>
        <v>0</v>
      </c>
      <c r="L152" s="86">
        <f t="shared" si="31"/>
        <v>0</v>
      </c>
      <c r="M152" s="86">
        <f t="shared" si="31"/>
        <v>0</v>
      </c>
      <c r="N152" s="86">
        <f t="shared" si="31"/>
        <v>0</v>
      </c>
      <c r="O152" s="86"/>
      <c r="P152" s="85"/>
      <c r="Q152" s="108"/>
      <c r="R152" s="201"/>
      <c r="S152" s="201"/>
      <c r="T152" s="201"/>
      <c r="U152" s="201"/>
      <c r="V152" s="201"/>
      <c r="W152" s="201"/>
    </row>
    <row r="153" s="171" customFormat="1" ht="19.5" spans="1:23">
      <c r="A153" s="198"/>
      <c r="B153" s="94"/>
      <c r="C153" s="90">
        <f t="shared" si="20"/>
        <v>0</v>
      </c>
      <c r="D153" s="90"/>
      <c r="E153" s="90"/>
      <c r="F153" s="90"/>
      <c r="G153" s="90">
        <f t="shared" ref="G153:G162" si="32">H153+M153+N153+O153</f>
        <v>0</v>
      </c>
      <c r="H153" s="90">
        <f>I153+J153+L153+K153</f>
        <v>0</v>
      </c>
      <c r="I153" s="90"/>
      <c r="J153" s="90"/>
      <c r="K153" s="90"/>
      <c r="L153" s="90"/>
      <c r="M153" s="90"/>
      <c r="N153" s="90"/>
      <c r="O153" s="90"/>
      <c r="P153" s="95"/>
      <c r="Q153" s="108"/>
      <c r="R153" s="196"/>
      <c r="S153" s="201"/>
      <c r="T153" s="201"/>
      <c r="U153" s="201"/>
      <c r="V153" s="201"/>
      <c r="W153" s="201"/>
    </row>
    <row r="154" s="171" customFormat="1" ht="19.5" spans="1:23">
      <c r="A154" s="146" t="s">
        <v>112</v>
      </c>
      <c r="B154" s="84" t="s">
        <v>476</v>
      </c>
      <c r="C154" s="86">
        <f t="shared" si="20"/>
        <v>0</v>
      </c>
      <c r="D154" s="86"/>
      <c r="E154" s="86"/>
      <c r="F154" s="86"/>
      <c r="G154" s="86">
        <f t="shared" si="32"/>
        <v>0</v>
      </c>
      <c r="H154" s="86">
        <f>I154+J154+L154+K154</f>
        <v>0</v>
      </c>
      <c r="I154" s="86"/>
      <c r="J154" s="86"/>
      <c r="K154" s="86"/>
      <c r="L154" s="86"/>
      <c r="M154" s="86"/>
      <c r="N154" s="86"/>
      <c r="O154" s="86"/>
      <c r="P154" s="85"/>
      <c r="Q154" s="108"/>
      <c r="R154" s="201"/>
      <c r="S154" s="201"/>
      <c r="T154" s="201"/>
      <c r="U154" s="201"/>
      <c r="V154" s="201"/>
      <c r="W154" s="201"/>
    </row>
    <row r="155" s="171" customFormat="1" ht="19.5" spans="1:23">
      <c r="A155" s="146" t="s">
        <v>114</v>
      </c>
      <c r="B155" s="84" t="s">
        <v>370</v>
      </c>
      <c r="C155" s="86">
        <f t="shared" si="20"/>
        <v>0</v>
      </c>
      <c r="D155" s="86"/>
      <c r="E155" s="86"/>
      <c r="F155" s="86"/>
      <c r="G155" s="86">
        <f t="shared" si="32"/>
        <v>0</v>
      </c>
      <c r="H155" s="86">
        <f t="shared" ref="H155:H162" si="33">I155+J155+L155+K155</f>
        <v>0</v>
      </c>
      <c r="I155" s="86"/>
      <c r="J155" s="86"/>
      <c r="K155" s="86"/>
      <c r="L155" s="86"/>
      <c r="M155" s="86"/>
      <c r="N155" s="86"/>
      <c r="O155" s="86"/>
      <c r="P155" s="85"/>
      <c r="Q155" s="108"/>
      <c r="R155" s="201"/>
      <c r="S155" s="201"/>
      <c r="T155" s="201"/>
      <c r="U155" s="201"/>
      <c r="V155" s="201"/>
      <c r="W155" s="201"/>
    </row>
    <row r="156" s="171" customFormat="1" ht="19.5" spans="1:23">
      <c r="A156" s="146" t="s">
        <v>119</v>
      </c>
      <c r="B156" s="84" t="s">
        <v>477</v>
      </c>
      <c r="C156" s="86">
        <f t="shared" si="20"/>
        <v>0</v>
      </c>
      <c r="D156" s="86"/>
      <c r="E156" s="86"/>
      <c r="F156" s="86"/>
      <c r="G156" s="86">
        <f t="shared" si="32"/>
        <v>0</v>
      </c>
      <c r="H156" s="86">
        <f t="shared" si="33"/>
        <v>0</v>
      </c>
      <c r="I156" s="86"/>
      <c r="J156" s="86"/>
      <c r="K156" s="86"/>
      <c r="L156" s="86"/>
      <c r="M156" s="86"/>
      <c r="N156" s="86"/>
      <c r="O156" s="86"/>
      <c r="P156" s="85"/>
      <c r="Q156" s="108"/>
      <c r="R156" s="201"/>
      <c r="S156" s="201"/>
      <c r="T156" s="201"/>
      <c r="U156" s="201"/>
      <c r="V156" s="201"/>
      <c r="W156" s="201"/>
    </row>
    <row r="157" s="171" customFormat="1" ht="19.5" spans="1:23">
      <c r="A157" s="146" t="s">
        <v>121</v>
      </c>
      <c r="B157" s="84" t="s">
        <v>371</v>
      </c>
      <c r="C157" s="86">
        <f t="shared" si="20"/>
        <v>0</v>
      </c>
      <c r="D157" s="86"/>
      <c r="E157" s="86"/>
      <c r="F157" s="86"/>
      <c r="G157" s="86">
        <f t="shared" si="32"/>
        <v>0</v>
      </c>
      <c r="H157" s="86">
        <f t="shared" si="33"/>
        <v>0</v>
      </c>
      <c r="I157" s="86"/>
      <c r="J157" s="86"/>
      <c r="K157" s="86"/>
      <c r="L157" s="86"/>
      <c r="M157" s="86"/>
      <c r="N157" s="86"/>
      <c r="O157" s="86"/>
      <c r="P157" s="85"/>
      <c r="Q157" s="108"/>
      <c r="R157" s="201"/>
      <c r="S157" s="201"/>
      <c r="T157" s="201"/>
      <c r="U157" s="201"/>
      <c r="V157" s="201"/>
      <c r="W157" s="201"/>
    </row>
    <row r="158" s="171" customFormat="1" ht="19.5" spans="1:23">
      <c r="A158" s="146" t="s">
        <v>123</v>
      </c>
      <c r="B158" s="84" t="s">
        <v>478</v>
      </c>
      <c r="C158" s="86">
        <f t="shared" si="20"/>
        <v>0</v>
      </c>
      <c r="D158" s="86"/>
      <c r="E158" s="86"/>
      <c r="F158" s="86"/>
      <c r="G158" s="86">
        <f t="shared" si="32"/>
        <v>0</v>
      </c>
      <c r="H158" s="86">
        <f t="shared" si="33"/>
        <v>0</v>
      </c>
      <c r="I158" s="86"/>
      <c r="J158" s="86"/>
      <c r="K158" s="86"/>
      <c r="L158" s="86"/>
      <c r="M158" s="86"/>
      <c r="N158" s="86"/>
      <c r="O158" s="86"/>
      <c r="P158" s="85"/>
      <c r="Q158" s="108"/>
      <c r="R158" s="201"/>
      <c r="S158" s="201"/>
      <c r="T158" s="201"/>
      <c r="U158" s="201"/>
      <c r="V158" s="201"/>
      <c r="W158" s="201"/>
    </row>
    <row r="159" s="171" customFormat="1" ht="19.5" spans="1:23">
      <c r="A159" s="146" t="s">
        <v>126</v>
      </c>
      <c r="B159" s="84" t="s">
        <v>374</v>
      </c>
      <c r="C159" s="86">
        <f t="shared" si="20"/>
        <v>0</v>
      </c>
      <c r="D159" s="86"/>
      <c r="E159" s="86"/>
      <c r="F159" s="86"/>
      <c r="G159" s="86">
        <f t="shared" si="32"/>
        <v>0</v>
      </c>
      <c r="H159" s="86">
        <f t="shared" si="33"/>
        <v>0</v>
      </c>
      <c r="I159" s="86"/>
      <c r="J159" s="86"/>
      <c r="K159" s="86"/>
      <c r="L159" s="86"/>
      <c r="M159" s="86"/>
      <c r="N159" s="86"/>
      <c r="O159" s="86"/>
      <c r="P159" s="85"/>
      <c r="Q159" s="108"/>
      <c r="R159" s="201"/>
      <c r="S159" s="201"/>
      <c r="T159" s="201"/>
      <c r="U159" s="201"/>
      <c r="V159" s="201"/>
      <c r="W159" s="201"/>
    </row>
    <row r="160" s="171" customFormat="1" ht="19.5" spans="1:23">
      <c r="A160" s="146" t="s">
        <v>128</v>
      </c>
      <c r="B160" s="84" t="s">
        <v>376</v>
      </c>
      <c r="C160" s="86">
        <f t="shared" si="20"/>
        <v>0</v>
      </c>
      <c r="D160" s="86"/>
      <c r="E160" s="86"/>
      <c r="F160" s="86"/>
      <c r="G160" s="86">
        <f t="shared" si="32"/>
        <v>0</v>
      </c>
      <c r="H160" s="86">
        <f t="shared" si="33"/>
        <v>0</v>
      </c>
      <c r="I160" s="86"/>
      <c r="J160" s="86"/>
      <c r="K160" s="86"/>
      <c r="L160" s="86"/>
      <c r="M160" s="86"/>
      <c r="N160" s="86"/>
      <c r="O160" s="86"/>
      <c r="P160" s="85"/>
      <c r="Q160" s="108"/>
      <c r="R160" s="201"/>
      <c r="S160" s="201"/>
      <c r="T160" s="201"/>
      <c r="U160" s="201"/>
      <c r="V160" s="201"/>
      <c r="W160" s="201"/>
    </row>
    <row r="161" s="171" customFormat="1" ht="19.5" spans="1:23">
      <c r="A161" s="147" t="s">
        <v>479</v>
      </c>
      <c r="B161" s="84" t="s">
        <v>378</v>
      </c>
      <c r="C161" s="86">
        <f t="shared" si="20"/>
        <v>0</v>
      </c>
      <c r="D161" s="86"/>
      <c r="E161" s="86"/>
      <c r="F161" s="86"/>
      <c r="G161" s="86">
        <f t="shared" si="32"/>
        <v>0</v>
      </c>
      <c r="H161" s="86">
        <f t="shared" si="33"/>
        <v>0</v>
      </c>
      <c r="I161" s="86"/>
      <c r="J161" s="86"/>
      <c r="K161" s="86"/>
      <c r="L161" s="86"/>
      <c r="M161" s="86"/>
      <c r="N161" s="86"/>
      <c r="O161" s="86"/>
      <c r="P161" s="85"/>
      <c r="Q161" s="108"/>
      <c r="R161" s="201"/>
      <c r="S161" s="201"/>
      <c r="T161" s="201"/>
      <c r="U161" s="201"/>
      <c r="V161" s="201"/>
      <c r="W161" s="201"/>
    </row>
    <row r="162" s="171" customFormat="1" ht="19.5" spans="1:23">
      <c r="A162" s="146" t="s">
        <v>164</v>
      </c>
      <c r="B162" s="84" t="s">
        <v>379</v>
      </c>
      <c r="C162" s="86">
        <f t="shared" si="20"/>
        <v>0</v>
      </c>
      <c r="D162" s="86"/>
      <c r="E162" s="86"/>
      <c r="F162" s="86"/>
      <c r="G162" s="86">
        <f t="shared" si="32"/>
        <v>0</v>
      </c>
      <c r="H162" s="86">
        <f t="shared" si="33"/>
        <v>0</v>
      </c>
      <c r="I162" s="86"/>
      <c r="J162" s="86"/>
      <c r="K162" s="86"/>
      <c r="L162" s="86"/>
      <c r="M162" s="86"/>
      <c r="N162" s="86"/>
      <c r="O162" s="86"/>
      <c r="P162" s="85"/>
      <c r="Q162" s="108"/>
      <c r="R162" s="201"/>
      <c r="S162" s="201"/>
      <c r="T162" s="201"/>
      <c r="U162" s="201"/>
      <c r="V162" s="201"/>
      <c r="W162" s="201"/>
    </row>
    <row r="163" s="171" customFormat="1" ht="19.5" spans="1:23">
      <c r="A163" s="146"/>
      <c r="B163" s="113"/>
      <c r="C163" s="86"/>
      <c r="D163" s="149"/>
      <c r="E163" s="149"/>
      <c r="F163" s="149"/>
      <c r="G163" s="86"/>
      <c r="H163" s="86"/>
      <c r="I163" s="149"/>
      <c r="J163" s="149"/>
      <c r="K163" s="149"/>
      <c r="L163" s="149"/>
      <c r="M163" s="149"/>
      <c r="N163" s="149"/>
      <c r="O163" s="149"/>
      <c r="P163" s="148"/>
      <c r="Q163" s="108"/>
      <c r="R163" s="201"/>
      <c r="S163" s="201"/>
      <c r="T163" s="201"/>
      <c r="U163" s="201"/>
      <c r="V163" s="201"/>
      <c r="W163" s="201"/>
    </row>
    <row r="164" s="172" customFormat="1" ht="19.5" spans="1:23">
      <c r="A164" s="199" t="s">
        <v>380</v>
      </c>
      <c r="B164" s="80" t="s">
        <v>36</v>
      </c>
      <c r="C164" s="82">
        <f>C165+C166+C167+C168+C169+C170+C171</f>
        <v>0</v>
      </c>
      <c r="D164" s="82">
        <f t="shared" ref="D164:N164" si="34">D165+D166+D167+D168+D169+D170+D171</f>
        <v>0</v>
      </c>
      <c r="E164" s="82">
        <f t="shared" si="34"/>
        <v>0</v>
      </c>
      <c r="F164" s="82">
        <f t="shared" si="34"/>
        <v>0</v>
      </c>
      <c r="G164" s="82">
        <f t="shared" si="34"/>
        <v>0</v>
      </c>
      <c r="H164" s="82">
        <f t="shared" si="34"/>
        <v>0</v>
      </c>
      <c r="I164" s="82">
        <f t="shared" si="34"/>
        <v>0</v>
      </c>
      <c r="J164" s="82">
        <f t="shared" si="34"/>
        <v>0</v>
      </c>
      <c r="K164" s="82">
        <f t="shared" si="34"/>
        <v>0</v>
      </c>
      <c r="L164" s="82">
        <f t="shared" si="34"/>
        <v>0</v>
      </c>
      <c r="M164" s="82">
        <f t="shared" si="34"/>
        <v>0</v>
      </c>
      <c r="N164" s="82">
        <f t="shared" si="34"/>
        <v>0</v>
      </c>
      <c r="O164" s="200"/>
      <c r="P164" s="151"/>
      <c r="Q164" s="108"/>
      <c r="R164" s="201"/>
      <c r="S164" s="201"/>
      <c r="T164" s="201"/>
      <c r="U164" s="201"/>
      <c r="V164" s="201"/>
      <c r="W164" s="201"/>
    </row>
    <row r="165" s="171" customFormat="1" ht="19.5" spans="1:23">
      <c r="A165" s="146" t="s">
        <v>110</v>
      </c>
      <c r="B165" s="84" t="s">
        <v>382</v>
      </c>
      <c r="C165" s="86">
        <f t="shared" ref="C165:C214" si="35">D165+E165+F165</f>
        <v>0</v>
      </c>
      <c r="D165" s="86"/>
      <c r="E165" s="86"/>
      <c r="F165" s="86"/>
      <c r="G165" s="86">
        <f t="shared" ref="G165:G171" si="36">H165+M165+N165+O165</f>
        <v>0</v>
      </c>
      <c r="H165" s="86">
        <f>I165+J165+L165+K165</f>
        <v>0</v>
      </c>
      <c r="I165" s="86"/>
      <c r="J165" s="86"/>
      <c r="K165" s="86"/>
      <c r="L165" s="86"/>
      <c r="M165" s="86"/>
      <c r="N165" s="86"/>
      <c r="O165" s="86"/>
      <c r="P165" s="85"/>
      <c r="Q165" s="108"/>
      <c r="R165" s="201"/>
      <c r="S165" s="201"/>
      <c r="T165" s="201"/>
      <c r="U165" s="201"/>
      <c r="V165" s="201"/>
      <c r="W165" s="201"/>
    </row>
    <row r="166" s="171" customFormat="1" ht="19.5" spans="1:23">
      <c r="A166" s="146" t="s">
        <v>112</v>
      </c>
      <c r="B166" s="84" t="s">
        <v>383</v>
      </c>
      <c r="C166" s="86">
        <f t="shared" si="35"/>
        <v>0</v>
      </c>
      <c r="D166" s="86"/>
      <c r="E166" s="86"/>
      <c r="F166" s="86"/>
      <c r="G166" s="86">
        <f t="shared" si="36"/>
        <v>0</v>
      </c>
      <c r="H166" s="86">
        <f t="shared" ref="H166:H171" si="37">I166+J166+L166+K166</f>
        <v>0</v>
      </c>
      <c r="I166" s="86"/>
      <c r="J166" s="86"/>
      <c r="K166" s="86"/>
      <c r="L166" s="86"/>
      <c r="M166" s="86"/>
      <c r="N166" s="86"/>
      <c r="O166" s="86"/>
      <c r="P166" s="85"/>
      <c r="Q166" s="108"/>
      <c r="R166" s="201"/>
      <c r="S166" s="201"/>
      <c r="T166" s="201"/>
      <c r="U166" s="201"/>
      <c r="V166" s="201"/>
      <c r="W166" s="201"/>
    </row>
    <row r="167" s="171" customFormat="1" ht="19.5" spans="1:23">
      <c r="A167" s="146" t="s">
        <v>114</v>
      </c>
      <c r="B167" s="84" t="s">
        <v>384</v>
      </c>
      <c r="C167" s="86">
        <f t="shared" si="35"/>
        <v>0</v>
      </c>
      <c r="D167" s="86"/>
      <c r="E167" s="86"/>
      <c r="F167" s="86"/>
      <c r="G167" s="86">
        <f t="shared" si="36"/>
        <v>0</v>
      </c>
      <c r="H167" s="86">
        <f t="shared" si="37"/>
        <v>0</v>
      </c>
      <c r="I167" s="86"/>
      <c r="J167" s="86"/>
      <c r="K167" s="86"/>
      <c r="L167" s="86"/>
      <c r="M167" s="86"/>
      <c r="N167" s="86"/>
      <c r="O167" s="86"/>
      <c r="P167" s="85"/>
      <c r="Q167" s="108"/>
      <c r="R167" s="201"/>
      <c r="S167" s="201"/>
      <c r="T167" s="201"/>
      <c r="U167" s="201"/>
      <c r="V167" s="201"/>
      <c r="W167" s="201"/>
    </row>
    <row r="168" s="171" customFormat="1" ht="19.5" spans="1:23">
      <c r="A168" s="146" t="s">
        <v>119</v>
      </c>
      <c r="B168" s="84" t="s">
        <v>385</v>
      </c>
      <c r="C168" s="86">
        <f t="shared" si="35"/>
        <v>0</v>
      </c>
      <c r="D168" s="86"/>
      <c r="E168" s="86"/>
      <c r="F168" s="86"/>
      <c r="G168" s="86">
        <f t="shared" si="36"/>
        <v>0</v>
      </c>
      <c r="H168" s="86">
        <f t="shared" si="37"/>
        <v>0</v>
      </c>
      <c r="I168" s="86"/>
      <c r="J168" s="86"/>
      <c r="K168" s="86"/>
      <c r="L168" s="86"/>
      <c r="M168" s="86"/>
      <c r="N168" s="86"/>
      <c r="O168" s="86"/>
      <c r="P168" s="85"/>
      <c r="Q168" s="108"/>
      <c r="R168" s="201"/>
      <c r="S168" s="201"/>
      <c r="T168" s="201"/>
      <c r="U168" s="201"/>
      <c r="V168" s="201"/>
      <c r="W168" s="201"/>
    </row>
    <row r="169" s="171" customFormat="1" ht="19.5" spans="1:23">
      <c r="A169" s="146" t="s">
        <v>121</v>
      </c>
      <c r="B169" s="84" t="s">
        <v>386</v>
      </c>
      <c r="C169" s="86">
        <f t="shared" si="35"/>
        <v>0</v>
      </c>
      <c r="D169" s="86"/>
      <c r="E169" s="86"/>
      <c r="F169" s="86"/>
      <c r="G169" s="86">
        <f t="shared" si="36"/>
        <v>0</v>
      </c>
      <c r="H169" s="86">
        <f t="shared" si="37"/>
        <v>0</v>
      </c>
      <c r="I169" s="86"/>
      <c r="J169" s="86"/>
      <c r="K169" s="86"/>
      <c r="L169" s="86"/>
      <c r="M169" s="86"/>
      <c r="N169" s="86"/>
      <c r="O169" s="86"/>
      <c r="P169" s="85"/>
      <c r="Q169" s="108"/>
      <c r="R169" s="201"/>
      <c r="S169" s="201"/>
      <c r="T169" s="201"/>
      <c r="U169" s="201"/>
      <c r="V169" s="201"/>
      <c r="W169" s="201"/>
    </row>
    <row r="170" s="171" customFormat="1" ht="19.5" spans="1:23">
      <c r="A170" s="146" t="s">
        <v>123</v>
      </c>
      <c r="B170" s="84" t="s">
        <v>387</v>
      </c>
      <c r="C170" s="86">
        <f t="shared" si="35"/>
        <v>0</v>
      </c>
      <c r="D170" s="86"/>
      <c r="E170" s="86"/>
      <c r="F170" s="86"/>
      <c r="G170" s="86">
        <f t="shared" si="36"/>
        <v>0</v>
      </c>
      <c r="H170" s="86">
        <f t="shared" si="37"/>
        <v>0</v>
      </c>
      <c r="I170" s="86"/>
      <c r="J170" s="86"/>
      <c r="K170" s="86"/>
      <c r="L170" s="86"/>
      <c r="M170" s="86"/>
      <c r="N170" s="86"/>
      <c r="O170" s="86"/>
      <c r="P170" s="85"/>
      <c r="Q170" s="108"/>
      <c r="R170" s="201"/>
      <c r="S170" s="201"/>
      <c r="T170" s="201"/>
      <c r="U170" s="201"/>
      <c r="V170" s="201"/>
      <c r="W170" s="201"/>
    </row>
    <row r="171" s="171" customFormat="1" ht="19.5" spans="1:23">
      <c r="A171" s="146" t="s">
        <v>164</v>
      </c>
      <c r="B171" s="84" t="s">
        <v>388</v>
      </c>
      <c r="C171" s="86">
        <f t="shared" si="35"/>
        <v>0</v>
      </c>
      <c r="D171" s="86"/>
      <c r="E171" s="86"/>
      <c r="F171" s="86"/>
      <c r="G171" s="86">
        <f t="shared" si="36"/>
        <v>0</v>
      </c>
      <c r="H171" s="86">
        <f t="shared" si="37"/>
        <v>0</v>
      </c>
      <c r="I171" s="86"/>
      <c r="J171" s="86"/>
      <c r="K171" s="86"/>
      <c r="L171" s="86"/>
      <c r="M171" s="86"/>
      <c r="N171" s="86"/>
      <c r="O171" s="86"/>
      <c r="P171" s="85"/>
      <c r="Q171" s="108"/>
      <c r="R171" s="201"/>
      <c r="S171" s="201"/>
      <c r="T171" s="201"/>
      <c r="U171" s="201"/>
      <c r="V171" s="201"/>
      <c r="W171" s="201"/>
    </row>
    <row r="172" s="171" customFormat="1" ht="19.5" spans="1:23">
      <c r="A172" s="146"/>
      <c r="B172" s="113"/>
      <c r="C172" s="86"/>
      <c r="D172" s="149"/>
      <c r="E172" s="149"/>
      <c r="F172" s="149"/>
      <c r="G172" s="86"/>
      <c r="H172" s="86"/>
      <c r="I172" s="149"/>
      <c r="J172" s="149"/>
      <c r="K172" s="149"/>
      <c r="L172" s="149"/>
      <c r="M172" s="149"/>
      <c r="N172" s="149"/>
      <c r="O172" s="149"/>
      <c r="P172" s="148"/>
      <c r="Q172" s="108"/>
      <c r="R172" s="201"/>
      <c r="S172" s="201"/>
      <c r="T172" s="201"/>
      <c r="U172" s="201"/>
      <c r="V172" s="201"/>
      <c r="W172" s="201"/>
    </row>
    <row r="173" s="172" customFormat="1" ht="19.5" spans="1:23">
      <c r="A173" s="199" t="s">
        <v>389</v>
      </c>
      <c r="B173" s="80" t="s">
        <v>480</v>
      </c>
      <c r="C173" s="82">
        <f>C174+C175+C176+C177+C178+C179+C180+C181</f>
        <v>0</v>
      </c>
      <c r="D173" s="82">
        <f t="shared" ref="D173:N173" si="38">D174+D175+D176+D177+D178+D179+D180+D181</f>
        <v>0</v>
      </c>
      <c r="E173" s="82">
        <f t="shared" si="38"/>
        <v>0</v>
      </c>
      <c r="F173" s="82">
        <f t="shared" si="38"/>
        <v>0</v>
      </c>
      <c r="G173" s="82">
        <f t="shared" si="38"/>
        <v>0</v>
      </c>
      <c r="H173" s="82">
        <f t="shared" si="38"/>
        <v>0</v>
      </c>
      <c r="I173" s="82">
        <f t="shared" si="38"/>
        <v>0</v>
      </c>
      <c r="J173" s="82">
        <f t="shared" si="38"/>
        <v>0</v>
      </c>
      <c r="K173" s="82">
        <f t="shared" si="38"/>
        <v>0</v>
      </c>
      <c r="L173" s="82">
        <f t="shared" si="38"/>
        <v>0</v>
      </c>
      <c r="M173" s="82">
        <f t="shared" si="38"/>
        <v>0</v>
      </c>
      <c r="N173" s="82">
        <f t="shared" si="38"/>
        <v>0</v>
      </c>
      <c r="O173" s="82" t="e">
        <f>O174+O175+O176+#REF!+O177+O178+O179+O180+O181</f>
        <v>#REF!</v>
      </c>
      <c r="P173" s="151"/>
      <c r="Q173" s="108"/>
      <c r="R173" s="201"/>
      <c r="S173" s="201"/>
      <c r="T173" s="201"/>
      <c r="U173" s="201"/>
      <c r="V173" s="201"/>
      <c r="W173" s="201"/>
    </row>
    <row r="174" s="171" customFormat="1" ht="19.5" spans="1:23">
      <c r="A174" s="146" t="s">
        <v>110</v>
      </c>
      <c r="B174" s="84" t="s">
        <v>391</v>
      </c>
      <c r="C174" s="86">
        <f t="shared" si="35"/>
        <v>0</v>
      </c>
      <c r="D174" s="86"/>
      <c r="E174" s="86"/>
      <c r="F174" s="86"/>
      <c r="G174" s="86">
        <f t="shared" ref="G174:G181" si="39">H174+M174+N174+O174</f>
        <v>0</v>
      </c>
      <c r="H174" s="86">
        <f>I174+J174+L174+K174</f>
        <v>0</v>
      </c>
      <c r="I174" s="86"/>
      <c r="J174" s="86"/>
      <c r="K174" s="86"/>
      <c r="L174" s="86"/>
      <c r="M174" s="86"/>
      <c r="N174" s="86"/>
      <c r="O174" s="86"/>
      <c r="P174" s="85"/>
      <c r="Q174" s="108"/>
      <c r="R174" s="201"/>
      <c r="S174" s="201"/>
      <c r="T174" s="201"/>
      <c r="U174" s="201"/>
      <c r="V174" s="201"/>
      <c r="W174" s="201"/>
    </row>
    <row r="175" s="171" customFormat="1" ht="19.5" spans="1:23">
      <c r="A175" s="146" t="s">
        <v>112</v>
      </c>
      <c r="B175" s="84" t="s">
        <v>392</v>
      </c>
      <c r="C175" s="86">
        <f t="shared" si="35"/>
        <v>0</v>
      </c>
      <c r="D175" s="86"/>
      <c r="E175" s="86"/>
      <c r="F175" s="86"/>
      <c r="G175" s="86">
        <f t="shared" si="39"/>
        <v>0</v>
      </c>
      <c r="H175" s="86">
        <f t="shared" ref="H175:H181" si="40">I175+J175+L175+K175</f>
        <v>0</v>
      </c>
      <c r="I175" s="86"/>
      <c r="J175" s="86"/>
      <c r="K175" s="86"/>
      <c r="L175" s="86"/>
      <c r="M175" s="86"/>
      <c r="N175" s="86"/>
      <c r="O175" s="86"/>
      <c r="P175" s="85"/>
      <c r="Q175" s="108"/>
      <c r="R175" s="201"/>
      <c r="S175" s="201"/>
      <c r="T175" s="201"/>
      <c r="U175" s="201"/>
      <c r="V175" s="201"/>
      <c r="W175" s="201"/>
    </row>
    <row r="176" s="171" customFormat="1" ht="19.5" spans="1:23">
      <c r="A176" s="146" t="s">
        <v>114</v>
      </c>
      <c r="B176" s="84" t="s">
        <v>393</v>
      </c>
      <c r="C176" s="86">
        <f t="shared" si="35"/>
        <v>0</v>
      </c>
      <c r="D176" s="86"/>
      <c r="E176" s="86"/>
      <c r="F176" s="86"/>
      <c r="G176" s="86">
        <f t="shared" si="39"/>
        <v>0</v>
      </c>
      <c r="H176" s="86">
        <f t="shared" si="40"/>
        <v>0</v>
      </c>
      <c r="I176" s="86"/>
      <c r="J176" s="86"/>
      <c r="K176" s="86"/>
      <c r="L176" s="86"/>
      <c r="M176" s="86"/>
      <c r="N176" s="86"/>
      <c r="O176" s="86"/>
      <c r="P176" s="85"/>
      <c r="Q176" s="108"/>
      <c r="R176" s="201"/>
      <c r="S176" s="201"/>
      <c r="T176" s="201"/>
      <c r="U176" s="201"/>
      <c r="V176" s="201"/>
      <c r="W176" s="201"/>
    </row>
    <row r="177" s="171" customFormat="1" ht="19.5" spans="1:23">
      <c r="A177" s="146" t="s">
        <v>121</v>
      </c>
      <c r="B177" s="84" t="s">
        <v>394</v>
      </c>
      <c r="C177" s="86">
        <f t="shared" si="35"/>
        <v>0</v>
      </c>
      <c r="D177" s="86"/>
      <c r="E177" s="86"/>
      <c r="F177" s="86"/>
      <c r="G177" s="86">
        <f t="shared" si="39"/>
        <v>0</v>
      </c>
      <c r="H177" s="86">
        <f t="shared" si="40"/>
        <v>0</v>
      </c>
      <c r="I177" s="86"/>
      <c r="J177" s="86"/>
      <c r="K177" s="86"/>
      <c r="L177" s="86"/>
      <c r="M177" s="86"/>
      <c r="N177" s="86"/>
      <c r="O177" s="86"/>
      <c r="P177" s="85"/>
      <c r="Q177" s="108"/>
      <c r="R177" s="201"/>
      <c r="S177" s="201"/>
      <c r="T177" s="201"/>
      <c r="U177" s="201"/>
      <c r="V177" s="201"/>
      <c r="W177" s="201"/>
    </row>
    <row r="178" s="171" customFormat="1" ht="19.5" spans="1:23">
      <c r="A178" s="146" t="s">
        <v>123</v>
      </c>
      <c r="B178" s="84" t="s">
        <v>481</v>
      </c>
      <c r="C178" s="86">
        <f t="shared" si="35"/>
        <v>0</v>
      </c>
      <c r="D178" s="86"/>
      <c r="E178" s="86"/>
      <c r="F178" s="86"/>
      <c r="G178" s="86">
        <f t="shared" si="39"/>
        <v>0</v>
      </c>
      <c r="H178" s="86">
        <f t="shared" si="40"/>
        <v>0</v>
      </c>
      <c r="I178" s="86"/>
      <c r="J178" s="86"/>
      <c r="K178" s="86"/>
      <c r="L178" s="86"/>
      <c r="M178" s="86"/>
      <c r="N178" s="86"/>
      <c r="O178" s="86"/>
      <c r="P178" s="85"/>
      <c r="Q178" s="108"/>
      <c r="R178" s="201"/>
      <c r="S178" s="201"/>
      <c r="T178" s="201"/>
      <c r="U178" s="201"/>
      <c r="V178" s="201"/>
      <c r="W178" s="201"/>
    </row>
    <row r="179" s="171" customFormat="1" ht="19.5" spans="1:23">
      <c r="A179" s="146" t="s">
        <v>126</v>
      </c>
      <c r="B179" s="84" t="s">
        <v>395</v>
      </c>
      <c r="C179" s="86">
        <f t="shared" si="35"/>
        <v>0</v>
      </c>
      <c r="D179" s="86"/>
      <c r="E179" s="86"/>
      <c r="F179" s="86"/>
      <c r="G179" s="86">
        <f t="shared" si="39"/>
        <v>0</v>
      </c>
      <c r="H179" s="86">
        <f t="shared" si="40"/>
        <v>0</v>
      </c>
      <c r="I179" s="86"/>
      <c r="J179" s="86"/>
      <c r="K179" s="86"/>
      <c r="L179" s="86"/>
      <c r="M179" s="86"/>
      <c r="N179" s="86"/>
      <c r="O179" s="86"/>
      <c r="P179" s="85"/>
      <c r="Q179" s="108"/>
      <c r="R179" s="201"/>
      <c r="S179" s="201"/>
      <c r="T179" s="201"/>
      <c r="U179" s="201"/>
      <c r="V179" s="201"/>
      <c r="W179" s="201"/>
    </row>
    <row r="180" s="171" customFormat="1" ht="19.5" spans="1:23">
      <c r="A180" s="146" t="s">
        <v>128</v>
      </c>
      <c r="B180" s="84" t="s">
        <v>396</v>
      </c>
      <c r="C180" s="86">
        <f t="shared" si="35"/>
        <v>0</v>
      </c>
      <c r="D180" s="86"/>
      <c r="E180" s="86"/>
      <c r="F180" s="86"/>
      <c r="G180" s="86">
        <f t="shared" si="39"/>
        <v>0</v>
      </c>
      <c r="H180" s="86">
        <f t="shared" si="40"/>
        <v>0</v>
      </c>
      <c r="I180" s="86"/>
      <c r="J180" s="86"/>
      <c r="K180" s="86"/>
      <c r="L180" s="86"/>
      <c r="M180" s="86"/>
      <c r="N180" s="86"/>
      <c r="O180" s="86"/>
      <c r="P180" s="85"/>
      <c r="Q180" s="108"/>
      <c r="R180" s="201"/>
      <c r="S180" s="201"/>
      <c r="T180" s="201"/>
      <c r="U180" s="201"/>
      <c r="V180" s="201"/>
      <c r="W180" s="201"/>
    </row>
    <row r="181" s="171" customFormat="1" ht="19.5" spans="1:23">
      <c r="A181" s="146" t="s">
        <v>164</v>
      </c>
      <c r="B181" s="84" t="s">
        <v>482</v>
      </c>
      <c r="C181" s="86">
        <f t="shared" si="35"/>
        <v>0</v>
      </c>
      <c r="D181" s="86"/>
      <c r="E181" s="86"/>
      <c r="F181" s="86"/>
      <c r="G181" s="86">
        <f t="shared" si="39"/>
        <v>0</v>
      </c>
      <c r="H181" s="86">
        <f t="shared" si="40"/>
        <v>0</v>
      </c>
      <c r="I181" s="86"/>
      <c r="J181" s="86"/>
      <c r="K181" s="86"/>
      <c r="L181" s="86"/>
      <c r="M181" s="86"/>
      <c r="N181" s="86"/>
      <c r="O181" s="86"/>
      <c r="P181" s="85"/>
      <c r="Q181" s="108"/>
      <c r="R181" s="201"/>
      <c r="S181" s="201"/>
      <c r="T181" s="201"/>
      <c r="U181" s="201"/>
      <c r="V181" s="201"/>
      <c r="W181" s="201"/>
    </row>
    <row r="182" s="171" customFormat="1" ht="19.5" spans="1:23">
      <c r="A182" s="146"/>
      <c r="B182" s="113"/>
      <c r="C182" s="86"/>
      <c r="D182" s="149"/>
      <c r="E182" s="149"/>
      <c r="F182" s="149"/>
      <c r="G182" s="86"/>
      <c r="H182" s="86"/>
      <c r="I182" s="149"/>
      <c r="J182" s="149"/>
      <c r="K182" s="149"/>
      <c r="L182" s="149"/>
      <c r="M182" s="149"/>
      <c r="N182" s="149"/>
      <c r="O182" s="149"/>
      <c r="P182" s="148"/>
      <c r="Q182" s="108"/>
      <c r="R182" s="201"/>
      <c r="S182" s="201"/>
      <c r="T182" s="201"/>
      <c r="U182" s="201"/>
      <c r="V182" s="201"/>
      <c r="W182" s="201"/>
    </row>
    <row r="183" s="172" customFormat="1" ht="19.5" spans="1:23">
      <c r="A183" s="199" t="s">
        <v>398</v>
      </c>
      <c r="B183" s="80" t="s">
        <v>40</v>
      </c>
      <c r="C183" s="82">
        <f>C184+C185+C186+C187</f>
        <v>0</v>
      </c>
      <c r="D183" s="82">
        <f t="shared" ref="D183:N183" si="41">D184+D185+D186+D187</f>
        <v>0</v>
      </c>
      <c r="E183" s="82">
        <f t="shared" si="41"/>
        <v>0</v>
      </c>
      <c r="F183" s="82">
        <f t="shared" si="41"/>
        <v>0</v>
      </c>
      <c r="G183" s="82">
        <f t="shared" si="41"/>
        <v>0</v>
      </c>
      <c r="H183" s="82">
        <f t="shared" si="41"/>
        <v>0</v>
      </c>
      <c r="I183" s="82">
        <f t="shared" si="41"/>
        <v>0</v>
      </c>
      <c r="J183" s="82">
        <f t="shared" si="41"/>
        <v>0</v>
      </c>
      <c r="K183" s="82">
        <f t="shared" si="41"/>
        <v>0</v>
      </c>
      <c r="L183" s="82">
        <f t="shared" si="41"/>
        <v>0</v>
      </c>
      <c r="M183" s="82">
        <f t="shared" si="41"/>
        <v>0</v>
      </c>
      <c r="N183" s="82">
        <f t="shared" si="41"/>
        <v>0</v>
      </c>
      <c r="O183" s="200"/>
      <c r="P183" s="151"/>
      <c r="Q183" s="108"/>
      <c r="R183" s="201"/>
      <c r="S183" s="201"/>
      <c r="T183" s="201"/>
      <c r="U183" s="201"/>
      <c r="V183" s="201"/>
      <c r="W183" s="201"/>
    </row>
    <row r="184" s="171" customFormat="1" ht="19.5" spans="1:23">
      <c r="A184" s="146" t="s">
        <v>112</v>
      </c>
      <c r="B184" s="84" t="s">
        <v>400</v>
      </c>
      <c r="C184" s="86">
        <f t="shared" si="35"/>
        <v>0</v>
      </c>
      <c r="D184" s="86"/>
      <c r="E184" s="86"/>
      <c r="F184" s="86"/>
      <c r="G184" s="86">
        <f>H184+M184+N184+O184</f>
        <v>0</v>
      </c>
      <c r="H184" s="86">
        <f>I184+J184+L184+K184</f>
        <v>0</v>
      </c>
      <c r="I184" s="86"/>
      <c r="J184" s="86"/>
      <c r="K184" s="86"/>
      <c r="L184" s="86"/>
      <c r="M184" s="86"/>
      <c r="N184" s="86"/>
      <c r="O184" s="86"/>
      <c r="P184" s="85"/>
      <c r="Q184" s="108"/>
      <c r="R184" s="201"/>
      <c r="S184" s="201"/>
      <c r="T184" s="201"/>
      <c r="U184" s="201"/>
      <c r="V184" s="201"/>
      <c r="W184" s="201"/>
    </row>
    <row r="185" s="171" customFormat="1" ht="19.5" spans="1:23">
      <c r="A185" s="146" t="s">
        <v>121</v>
      </c>
      <c r="B185" s="84" t="s">
        <v>483</v>
      </c>
      <c r="C185" s="86">
        <f t="shared" si="35"/>
        <v>0</v>
      </c>
      <c r="D185" s="86"/>
      <c r="E185" s="86"/>
      <c r="F185" s="86"/>
      <c r="G185" s="86">
        <f>H185+M185+N185+O185</f>
        <v>0</v>
      </c>
      <c r="H185" s="86">
        <f>I185+J185+L185+K185</f>
        <v>0</v>
      </c>
      <c r="I185" s="86"/>
      <c r="J185" s="86"/>
      <c r="K185" s="86"/>
      <c r="L185" s="86"/>
      <c r="M185" s="86"/>
      <c r="N185" s="86"/>
      <c r="O185" s="86"/>
      <c r="P185" s="85"/>
      <c r="Q185" s="108"/>
      <c r="R185" s="201"/>
      <c r="S185" s="201"/>
      <c r="T185" s="201"/>
      <c r="U185" s="201"/>
      <c r="V185" s="201"/>
      <c r="W185" s="201"/>
    </row>
    <row r="186" s="171" customFormat="1" ht="19.5" spans="1:23">
      <c r="A186" s="146" t="s">
        <v>123</v>
      </c>
      <c r="B186" s="84" t="s">
        <v>401</v>
      </c>
      <c r="C186" s="86">
        <f t="shared" si="35"/>
        <v>0</v>
      </c>
      <c r="D186" s="86"/>
      <c r="E186" s="86"/>
      <c r="F186" s="86"/>
      <c r="G186" s="86">
        <f>H186+M186+N186+O186</f>
        <v>0</v>
      </c>
      <c r="H186" s="86">
        <f>I186+J186+L186+K186</f>
        <v>0</v>
      </c>
      <c r="I186" s="86"/>
      <c r="J186" s="86"/>
      <c r="K186" s="86"/>
      <c r="L186" s="86"/>
      <c r="M186" s="86"/>
      <c r="N186" s="86"/>
      <c r="O186" s="86"/>
      <c r="P186" s="85"/>
      <c r="Q186" s="108"/>
      <c r="R186" s="201"/>
      <c r="S186" s="201"/>
      <c r="T186" s="201"/>
      <c r="U186" s="201"/>
      <c r="V186" s="201"/>
      <c r="W186" s="201"/>
    </row>
    <row r="187" s="171" customFormat="1" ht="19.5" spans="1:23">
      <c r="A187" s="146" t="s">
        <v>164</v>
      </c>
      <c r="B187" s="84" t="s">
        <v>457</v>
      </c>
      <c r="C187" s="86">
        <f t="shared" si="35"/>
        <v>0</v>
      </c>
      <c r="D187" s="86"/>
      <c r="E187" s="86"/>
      <c r="F187" s="86"/>
      <c r="G187" s="86">
        <f>H187+M187+N187+O187</f>
        <v>0</v>
      </c>
      <c r="H187" s="86">
        <f>I187+J187+L187+K187</f>
        <v>0</v>
      </c>
      <c r="I187" s="86"/>
      <c r="J187" s="86"/>
      <c r="K187" s="86"/>
      <c r="L187" s="86"/>
      <c r="M187" s="86"/>
      <c r="N187" s="86"/>
      <c r="O187" s="86"/>
      <c r="P187" s="85"/>
      <c r="Q187" s="108"/>
      <c r="R187" s="201"/>
      <c r="S187" s="201"/>
      <c r="T187" s="201"/>
      <c r="U187" s="201"/>
      <c r="V187" s="201"/>
      <c r="W187" s="201"/>
    </row>
    <row r="188" s="171" customFormat="1" ht="19.5" spans="1:23">
      <c r="A188" s="146"/>
      <c r="B188" s="113"/>
      <c r="C188" s="86"/>
      <c r="D188" s="149"/>
      <c r="E188" s="149"/>
      <c r="F188" s="149"/>
      <c r="G188" s="86"/>
      <c r="H188" s="86"/>
      <c r="I188" s="149"/>
      <c r="J188" s="149"/>
      <c r="K188" s="149"/>
      <c r="L188" s="149"/>
      <c r="M188" s="149"/>
      <c r="N188" s="149"/>
      <c r="O188" s="149"/>
      <c r="P188" s="148"/>
      <c r="Q188" s="108"/>
      <c r="R188" s="201"/>
      <c r="S188" s="201"/>
      <c r="T188" s="201"/>
      <c r="U188" s="201"/>
      <c r="V188" s="201"/>
      <c r="W188" s="201"/>
    </row>
    <row r="189" s="172" customFormat="1" ht="19.5" spans="1:23">
      <c r="A189" s="199" t="s">
        <v>403</v>
      </c>
      <c r="B189" s="80" t="s">
        <v>42</v>
      </c>
      <c r="C189" s="82">
        <f>C190+C191+C192+C193+C194</f>
        <v>0</v>
      </c>
      <c r="D189" s="82">
        <f t="shared" ref="D189:O189" si="42">D190+D191+D192+D193+D194</f>
        <v>0</v>
      </c>
      <c r="E189" s="82">
        <f t="shared" si="42"/>
        <v>0</v>
      </c>
      <c r="F189" s="82">
        <f t="shared" si="42"/>
        <v>0</v>
      </c>
      <c r="G189" s="82">
        <f t="shared" si="42"/>
        <v>0</v>
      </c>
      <c r="H189" s="82">
        <f t="shared" si="42"/>
        <v>0</v>
      </c>
      <c r="I189" s="82">
        <f t="shared" si="42"/>
        <v>0</v>
      </c>
      <c r="J189" s="82">
        <f t="shared" si="42"/>
        <v>0</v>
      </c>
      <c r="K189" s="82">
        <f t="shared" si="42"/>
        <v>0</v>
      </c>
      <c r="L189" s="82">
        <f t="shared" si="42"/>
        <v>0</v>
      </c>
      <c r="M189" s="82">
        <f t="shared" si="42"/>
        <v>0</v>
      </c>
      <c r="N189" s="82">
        <f t="shared" si="42"/>
        <v>0</v>
      </c>
      <c r="O189" s="82">
        <f t="shared" si="42"/>
        <v>0</v>
      </c>
      <c r="P189" s="151"/>
      <c r="Q189" s="108"/>
      <c r="R189" s="201"/>
      <c r="S189" s="201"/>
      <c r="T189" s="201"/>
      <c r="U189" s="201"/>
      <c r="V189" s="201"/>
      <c r="W189" s="201"/>
    </row>
    <row r="190" s="171" customFormat="1" ht="19.5" spans="1:23">
      <c r="A190" s="146" t="s">
        <v>110</v>
      </c>
      <c r="B190" s="84" t="s">
        <v>405</v>
      </c>
      <c r="C190" s="86">
        <f t="shared" si="35"/>
        <v>0</v>
      </c>
      <c r="D190" s="86"/>
      <c r="E190" s="86"/>
      <c r="F190" s="86"/>
      <c r="G190" s="86">
        <f>H190+M190+N190+O190</f>
        <v>0</v>
      </c>
      <c r="H190" s="86">
        <f>I190+J190+L190+K190</f>
        <v>0</v>
      </c>
      <c r="I190" s="86"/>
      <c r="J190" s="86"/>
      <c r="K190" s="86"/>
      <c r="L190" s="86"/>
      <c r="M190" s="86"/>
      <c r="N190" s="86"/>
      <c r="O190" s="86"/>
      <c r="P190" s="85"/>
      <c r="Q190" s="108"/>
      <c r="R190" s="201"/>
      <c r="S190" s="201"/>
      <c r="T190" s="201"/>
      <c r="U190" s="201"/>
      <c r="V190" s="201"/>
      <c r="W190" s="201"/>
    </row>
    <row r="191" s="171" customFormat="1" ht="19.5" spans="1:23">
      <c r="A191" s="146" t="s">
        <v>112</v>
      </c>
      <c r="B191" s="84" t="s">
        <v>406</v>
      </c>
      <c r="C191" s="86">
        <f t="shared" si="35"/>
        <v>0</v>
      </c>
      <c r="D191" s="86"/>
      <c r="E191" s="86"/>
      <c r="F191" s="86"/>
      <c r="G191" s="86">
        <f>H191+M191+N191+O191</f>
        <v>0</v>
      </c>
      <c r="H191" s="86">
        <f>I191+J191+L191+K191</f>
        <v>0</v>
      </c>
      <c r="I191" s="86"/>
      <c r="J191" s="86"/>
      <c r="K191" s="86"/>
      <c r="L191" s="86"/>
      <c r="M191" s="86"/>
      <c r="N191" s="86"/>
      <c r="O191" s="86"/>
      <c r="P191" s="85"/>
      <c r="Q191" s="108"/>
      <c r="R191" s="201"/>
      <c r="S191" s="201"/>
      <c r="T191" s="201"/>
      <c r="U191" s="201"/>
      <c r="V191" s="201"/>
      <c r="W191" s="201"/>
    </row>
    <row r="192" s="171" customFormat="1" ht="19.5" spans="1:23">
      <c r="A192" s="146" t="s">
        <v>114</v>
      </c>
      <c r="B192" s="84" t="s">
        <v>407</v>
      </c>
      <c r="C192" s="86">
        <f t="shared" si="35"/>
        <v>0</v>
      </c>
      <c r="D192" s="86"/>
      <c r="E192" s="86"/>
      <c r="F192" s="86"/>
      <c r="G192" s="86">
        <f>H192+M192+N192+O192</f>
        <v>0</v>
      </c>
      <c r="H192" s="86">
        <f>I192+J192+L192+K192</f>
        <v>0</v>
      </c>
      <c r="I192" s="86"/>
      <c r="J192" s="86"/>
      <c r="K192" s="86"/>
      <c r="L192" s="86"/>
      <c r="M192" s="86"/>
      <c r="N192" s="86"/>
      <c r="O192" s="86"/>
      <c r="P192" s="85"/>
      <c r="Q192" s="108"/>
      <c r="R192" s="201"/>
      <c r="S192" s="201"/>
      <c r="T192" s="201"/>
      <c r="U192" s="201"/>
      <c r="V192" s="201"/>
      <c r="W192" s="201"/>
    </row>
    <row r="193" s="171" customFormat="1" ht="19.5" spans="1:23">
      <c r="A193" s="146" t="s">
        <v>119</v>
      </c>
      <c r="B193" s="84" t="s">
        <v>408</v>
      </c>
      <c r="C193" s="86">
        <f t="shared" si="35"/>
        <v>0</v>
      </c>
      <c r="D193" s="86"/>
      <c r="E193" s="86"/>
      <c r="F193" s="86"/>
      <c r="G193" s="86">
        <f>H193+M193+N193+O193</f>
        <v>0</v>
      </c>
      <c r="H193" s="86">
        <f>I193+J193+L193+K193</f>
        <v>0</v>
      </c>
      <c r="I193" s="86"/>
      <c r="J193" s="86"/>
      <c r="K193" s="86"/>
      <c r="L193" s="86"/>
      <c r="M193" s="86"/>
      <c r="N193" s="86"/>
      <c r="O193" s="86"/>
      <c r="P193" s="85"/>
      <c r="Q193" s="108"/>
      <c r="R193" s="201"/>
      <c r="S193" s="201"/>
      <c r="T193" s="201"/>
      <c r="U193" s="201"/>
      <c r="V193" s="201"/>
      <c r="W193" s="201"/>
    </row>
    <row r="194" s="171" customFormat="1" ht="19.5" spans="1:23">
      <c r="A194" s="146" t="s">
        <v>164</v>
      </c>
      <c r="B194" s="84" t="s">
        <v>409</v>
      </c>
      <c r="C194" s="86">
        <f t="shared" si="35"/>
        <v>0</v>
      </c>
      <c r="D194" s="86"/>
      <c r="E194" s="86"/>
      <c r="F194" s="86"/>
      <c r="G194" s="86">
        <f>H194+M194+N194+O194</f>
        <v>0</v>
      </c>
      <c r="H194" s="86">
        <f>I194+J194+L194+K194</f>
        <v>0</v>
      </c>
      <c r="I194" s="86"/>
      <c r="J194" s="86"/>
      <c r="K194" s="86"/>
      <c r="L194" s="86"/>
      <c r="M194" s="86"/>
      <c r="N194" s="86"/>
      <c r="O194" s="86"/>
      <c r="P194" s="85"/>
      <c r="Q194" s="108"/>
      <c r="R194" s="201"/>
      <c r="S194" s="201"/>
      <c r="T194" s="201"/>
      <c r="U194" s="201"/>
      <c r="V194" s="201"/>
      <c r="W194" s="201"/>
    </row>
    <row r="195" s="171" customFormat="1" ht="19.5" spans="1:23">
      <c r="A195" s="146"/>
      <c r="B195" s="84"/>
      <c r="C195" s="86"/>
      <c r="D195" s="149"/>
      <c r="E195" s="149"/>
      <c r="F195" s="149"/>
      <c r="G195" s="86"/>
      <c r="H195" s="86"/>
      <c r="I195" s="149"/>
      <c r="J195" s="149"/>
      <c r="K195" s="149"/>
      <c r="L195" s="149"/>
      <c r="M195" s="149"/>
      <c r="N195" s="149"/>
      <c r="O195" s="149"/>
      <c r="P195" s="148"/>
      <c r="Q195" s="108"/>
      <c r="R195" s="201"/>
      <c r="S195" s="201"/>
      <c r="T195" s="201"/>
      <c r="U195" s="201"/>
      <c r="V195" s="201"/>
      <c r="W195" s="201"/>
    </row>
    <row r="196" s="172" customFormat="1" ht="19.5" spans="1:23">
      <c r="A196" s="199" t="s">
        <v>410</v>
      </c>
      <c r="B196" s="80" t="s">
        <v>484</v>
      </c>
      <c r="C196" s="82">
        <f>C197+C198+C199+C200+C201+C202</f>
        <v>0</v>
      </c>
      <c r="D196" s="82">
        <f t="shared" ref="D196:N196" si="43">D197+D198+D199+D200+D201+D202</f>
        <v>0</v>
      </c>
      <c r="E196" s="82">
        <f t="shared" si="43"/>
        <v>0</v>
      </c>
      <c r="F196" s="82">
        <f t="shared" si="43"/>
        <v>0</v>
      </c>
      <c r="G196" s="82">
        <f t="shared" si="43"/>
        <v>0</v>
      </c>
      <c r="H196" s="82">
        <f t="shared" si="43"/>
        <v>0</v>
      </c>
      <c r="I196" s="82">
        <f t="shared" si="43"/>
        <v>0</v>
      </c>
      <c r="J196" s="82">
        <f t="shared" si="43"/>
        <v>0</v>
      </c>
      <c r="K196" s="82">
        <f t="shared" si="43"/>
        <v>0</v>
      </c>
      <c r="L196" s="82">
        <f t="shared" si="43"/>
        <v>0</v>
      </c>
      <c r="M196" s="82">
        <f t="shared" si="43"/>
        <v>0</v>
      </c>
      <c r="N196" s="82">
        <f t="shared" si="43"/>
        <v>0</v>
      </c>
      <c r="O196" s="200"/>
      <c r="P196" s="151"/>
      <c r="Q196" s="108"/>
      <c r="R196" s="201"/>
      <c r="S196" s="201"/>
      <c r="T196" s="201"/>
      <c r="U196" s="201"/>
      <c r="V196" s="201"/>
      <c r="W196" s="201"/>
    </row>
    <row r="197" s="171" customFormat="1" ht="19.5" spans="1:23">
      <c r="A197" s="146" t="s">
        <v>110</v>
      </c>
      <c r="B197" s="84" t="s">
        <v>485</v>
      </c>
      <c r="C197" s="86">
        <f t="shared" si="35"/>
        <v>0</v>
      </c>
      <c r="D197" s="86"/>
      <c r="E197" s="86"/>
      <c r="F197" s="86"/>
      <c r="G197" s="86">
        <f t="shared" ref="G197:G202" si="44">H197+M197+N197+O197</f>
        <v>0</v>
      </c>
      <c r="H197" s="86">
        <f t="shared" ref="H197:H202" si="45">I197+J197+L197+K197</f>
        <v>0</v>
      </c>
      <c r="I197" s="86"/>
      <c r="J197" s="86"/>
      <c r="K197" s="86"/>
      <c r="L197" s="86"/>
      <c r="M197" s="86"/>
      <c r="N197" s="86"/>
      <c r="O197" s="86"/>
      <c r="P197" s="85"/>
      <c r="Q197" s="108"/>
      <c r="R197" s="201"/>
      <c r="S197" s="201"/>
      <c r="T197" s="201"/>
      <c r="U197" s="201"/>
      <c r="V197" s="201"/>
      <c r="W197" s="201"/>
    </row>
    <row r="198" s="171" customFormat="1" ht="19.5" spans="1:23">
      <c r="A198" s="146" t="s">
        <v>112</v>
      </c>
      <c r="B198" s="84" t="s">
        <v>486</v>
      </c>
      <c r="C198" s="86">
        <f t="shared" si="35"/>
        <v>0</v>
      </c>
      <c r="D198" s="86"/>
      <c r="E198" s="86"/>
      <c r="F198" s="86"/>
      <c r="G198" s="86">
        <f t="shared" si="44"/>
        <v>0</v>
      </c>
      <c r="H198" s="86">
        <f t="shared" si="45"/>
        <v>0</v>
      </c>
      <c r="I198" s="86"/>
      <c r="J198" s="86"/>
      <c r="K198" s="86"/>
      <c r="L198" s="86"/>
      <c r="M198" s="86"/>
      <c r="N198" s="86"/>
      <c r="O198" s="86"/>
      <c r="P198" s="85"/>
      <c r="Q198" s="108"/>
      <c r="R198" s="201"/>
      <c r="S198" s="201"/>
      <c r="T198" s="201"/>
      <c r="U198" s="201"/>
      <c r="V198" s="201"/>
      <c r="W198" s="201"/>
    </row>
    <row r="199" s="171" customFormat="1" ht="19.5" spans="1:23">
      <c r="A199" s="146" t="s">
        <v>114</v>
      </c>
      <c r="B199" s="84" t="s">
        <v>487</v>
      </c>
      <c r="C199" s="86">
        <f t="shared" si="35"/>
        <v>0</v>
      </c>
      <c r="D199" s="86"/>
      <c r="E199" s="86"/>
      <c r="F199" s="86"/>
      <c r="G199" s="86">
        <f t="shared" si="44"/>
        <v>0</v>
      </c>
      <c r="H199" s="86">
        <f t="shared" si="45"/>
        <v>0</v>
      </c>
      <c r="I199" s="86"/>
      <c r="J199" s="86"/>
      <c r="K199" s="86"/>
      <c r="L199" s="86"/>
      <c r="M199" s="86"/>
      <c r="N199" s="86"/>
      <c r="O199" s="86"/>
      <c r="P199" s="85"/>
      <c r="Q199" s="108"/>
      <c r="R199" s="201"/>
      <c r="S199" s="201"/>
      <c r="T199" s="201"/>
      <c r="U199" s="201"/>
      <c r="V199" s="201"/>
      <c r="W199" s="201"/>
    </row>
    <row r="200" s="171" customFormat="1" ht="19.5" spans="1:23">
      <c r="A200" s="146" t="s">
        <v>119</v>
      </c>
      <c r="B200" s="84" t="s">
        <v>488</v>
      </c>
      <c r="C200" s="86">
        <f t="shared" si="35"/>
        <v>0</v>
      </c>
      <c r="D200" s="86"/>
      <c r="E200" s="86"/>
      <c r="F200" s="86"/>
      <c r="G200" s="86">
        <f t="shared" si="44"/>
        <v>0</v>
      </c>
      <c r="H200" s="86">
        <f t="shared" si="45"/>
        <v>0</v>
      </c>
      <c r="I200" s="86"/>
      <c r="J200" s="86"/>
      <c r="K200" s="86"/>
      <c r="L200" s="86"/>
      <c r="M200" s="86"/>
      <c r="N200" s="86"/>
      <c r="O200" s="86"/>
      <c r="P200" s="85"/>
      <c r="Q200" s="108"/>
      <c r="R200" s="201"/>
      <c r="S200" s="201"/>
      <c r="T200" s="201"/>
      <c r="U200" s="201"/>
      <c r="V200" s="201"/>
      <c r="W200" s="201"/>
    </row>
    <row r="201" s="171" customFormat="1" ht="19.5" spans="1:23">
      <c r="A201" s="146" t="s">
        <v>121</v>
      </c>
      <c r="B201" s="84" t="s">
        <v>414</v>
      </c>
      <c r="C201" s="86">
        <f t="shared" si="35"/>
        <v>0</v>
      </c>
      <c r="D201" s="86"/>
      <c r="E201" s="86"/>
      <c r="F201" s="86"/>
      <c r="G201" s="86">
        <f t="shared" si="44"/>
        <v>0</v>
      </c>
      <c r="H201" s="86">
        <f t="shared" si="45"/>
        <v>0</v>
      </c>
      <c r="I201" s="86"/>
      <c r="J201" s="86"/>
      <c r="K201" s="86"/>
      <c r="L201" s="86"/>
      <c r="M201" s="86"/>
      <c r="N201" s="86"/>
      <c r="O201" s="86"/>
      <c r="P201" s="85"/>
      <c r="Q201" s="108"/>
      <c r="R201" s="201"/>
      <c r="S201" s="201"/>
      <c r="T201" s="201"/>
      <c r="U201" s="201"/>
      <c r="V201" s="201"/>
      <c r="W201" s="201"/>
    </row>
    <row r="202" s="171" customFormat="1" ht="19.5" spans="1:23">
      <c r="A202" s="146" t="s">
        <v>164</v>
      </c>
      <c r="B202" s="84" t="s">
        <v>489</v>
      </c>
      <c r="C202" s="86">
        <f t="shared" si="35"/>
        <v>0</v>
      </c>
      <c r="D202" s="86"/>
      <c r="E202" s="86"/>
      <c r="F202" s="86"/>
      <c r="G202" s="86">
        <f t="shared" si="44"/>
        <v>0</v>
      </c>
      <c r="H202" s="86">
        <f t="shared" si="45"/>
        <v>0</v>
      </c>
      <c r="I202" s="86"/>
      <c r="J202" s="86"/>
      <c r="K202" s="86"/>
      <c r="L202" s="86"/>
      <c r="M202" s="86"/>
      <c r="N202" s="86"/>
      <c r="O202" s="86"/>
      <c r="P202" s="85"/>
      <c r="Q202" s="108"/>
      <c r="R202" s="201"/>
      <c r="S202" s="201"/>
      <c r="T202" s="201"/>
      <c r="U202" s="201"/>
      <c r="V202" s="201"/>
      <c r="W202" s="201"/>
    </row>
    <row r="203" s="171" customFormat="1" ht="19.5" spans="1:23">
      <c r="A203" s="146"/>
      <c r="B203" s="84"/>
      <c r="C203" s="86"/>
      <c r="D203" s="149"/>
      <c r="E203" s="149"/>
      <c r="F203" s="149"/>
      <c r="G203" s="86"/>
      <c r="H203" s="86"/>
      <c r="I203" s="149"/>
      <c r="J203" s="149"/>
      <c r="K203" s="149"/>
      <c r="L203" s="149"/>
      <c r="M203" s="149"/>
      <c r="N203" s="149"/>
      <c r="O203" s="149"/>
      <c r="P203" s="148"/>
      <c r="Q203" s="108"/>
      <c r="R203" s="201"/>
      <c r="S203" s="201"/>
      <c r="T203" s="201"/>
      <c r="U203" s="201"/>
      <c r="V203" s="201"/>
      <c r="W203" s="201"/>
    </row>
    <row r="204" s="172" customFormat="1" ht="19.5" spans="1:23">
      <c r="A204" s="199" t="s">
        <v>416</v>
      </c>
      <c r="B204" s="80" t="s">
        <v>47</v>
      </c>
      <c r="C204" s="82">
        <f>C205+C206+C207</f>
        <v>0</v>
      </c>
      <c r="D204" s="82">
        <f t="shared" ref="D204:O204" si="46">D205+D206+D207</f>
        <v>0</v>
      </c>
      <c r="E204" s="82">
        <f t="shared" si="46"/>
        <v>0</v>
      </c>
      <c r="F204" s="82">
        <f t="shared" si="46"/>
        <v>0</v>
      </c>
      <c r="G204" s="82">
        <f t="shared" si="46"/>
        <v>0</v>
      </c>
      <c r="H204" s="82">
        <f t="shared" si="46"/>
        <v>0</v>
      </c>
      <c r="I204" s="82">
        <f t="shared" si="46"/>
        <v>0</v>
      </c>
      <c r="J204" s="82">
        <f t="shared" si="46"/>
        <v>0</v>
      </c>
      <c r="K204" s="82">
        <f t="shared" si="46"/>
        <v>0</v>
      </c>
      <c r="L204" s="82">
        <f t="shared" si="46"/>
        <v>0</v>
      </c>
      <c r="M204" s="82">
        <f t="shared" si="46"/>
        <v>0</v>
      </c>
      <c r="N204" s="82">
        <f t="shared" si="46"/>
        <v>0</v>
      </c>
      <c r="O204" s="82">
        <f t="shared" si="46"/>
        <v>0</v>
      </c>
      <c r="P204" s="151"/>
      <c r="Q204" s="108"/>
      <c r="R204" s="201"/>
      <c r="S204" s="201"/>
      <c r="T204" s="201"/>
      <c r="U204" s="201"/>
      <c r="V204" s="201"/>
      <c r="W204" s="201"/>
    </row>
    <row r="205" s="171" customFormat="1" ht="19.5" spans="1:23">
      <c r="A205" s="146" t="s">
        <v>110</v>
      </c>
      <c r="B205" s="84" t="s">
        <v>418</v>
      </c>
      <c r="C205" s="86">
        <f t="shared" si="35"/>
        <v>0</v>
      </c>
      <c r="D205" s="86"/>
      <c r="E205" s="86"/>
      <c r="F205" s="86"/>
      <c r="G205" s="86">
        <f>H205+M205+N205+O205</f>
        <v>0</v>
      </c>
      <c r="H205" s="86">
        <f>I205+J205+L205+K205</f>
        <v>0</v>
      </c>
      <c r="I205" s="86"/>
      <c r="J205" s="86"/>
      <c r="K205" s="86"/>
      <c r="L205" s="86"/>
      <c r="M205" s="86"/>
      <c r="N205" s="86"/>
      <c r="O205" s="86"/>
      <c r="P205" s="85"/>
      <c r="Q205" s="108"/>
      <c r="R205" s="201"/>
      <c r="S205" s="201"/>
      <c r="T205" s="201"/>
      <c r="U205" s="201"/>
      <c r="V205" s="201"/>
      <c r="W205" s="201"/>
    </row>
    <row r="206" s="171" customFormat="1" ht="19.5" spans="1:23">
      <c r="A206" s="146" t="s">
        <v>112</v>
      </c>
      <c r="B206" s="84" t="s">
        <v>419</v>
      </c>
      <c r="C206" s="86">
        <f t="shared" si="35"/>
        <v>0</v>
      </c>
      <c r="D206" s="86"/>
      <c r="E206" s="86"/>
      <c r="F206" s="86"/>
      <c r="G206" s="86">
        <f>H206+M206+N206+O206</f>
        <v>0</v>
      </c>
      <c r="H206" s="86">
        <f>I206+J206+L206+K206</f>
        <v>0</v>
      </c>
      <c r="I206" s="86"/>
      <c r="J206" s="86"/>
      <c r="K206" s="86"/>
      <c r="L206" s="86"/>
      <c r="M206" s="86"/>
      <c r="N206" s="86"/>
      <c r="O206" s="86"/>
      <c r="P206" s="85"/>
      <c r="Q206" s="108"/>
      <c r="R206" s="201"/>
      <c r="S206" s="201"/>
      <c r="T206" s="201"/>
      <c r="U206" s="201"/>
      <c r="V206" s="201"/>
      <c r="W206" s="201"/>
    </row>
    <row r="207" s="171" customFormat="1" ht="19.5" spans="1:23">
      <c r="A207" s="146" t="s">
        <v>114</v>
      </c>
      <c r="B207" s="84" t="s">
        <v>423</v>
      </c>
      <c r="C207" s="86">
        <f t="shared" si="35"/>
        <v>0</v>
      </c>
      <c r="D207" s="86"/>
      <c r="E207" s="86"/>
      <c r="F207" s="86"/>
      <c r="G207" s="86">
        <f>H207+M207+N207+O207</f>
        <v>0</v>
      </c>
      <c r="H207" s="86">
        <f>I207+J207+L207+K207</f>
        <v>0</v>
      </c>
      <c r="I207" s="86"/>
      <c r="J207" s="86"/>
      <c r="K207" s="86"/>
      <c r="L207" s="86"/>
      <c r="M207" s="86"/>
      <c r="N207" s="86"/>
      <c r="O207" s="86"/>
      <c r="P207" s="85"/>
      <c r="Q207" s="108"/>
      <c r="R207" s="201"/>
      <c r="S207" s="201"/>
      <c r="T207" s="201"/>
      <c r="U207" s="201"/>
      <c r="V207" s="201"/>
      <c r="W207" s="201"/>
    </row>
    <row r="208" s="171" customFormat="1" ht="19.5" spans="1:23">
      <c r="A208" s="146"/>
      <c r="B208" s="84"/>
      <c r="C208" s="86"/>
      <c r="D208" s="149"/>
      <c r="E208" s="149"/>
      <c r="F208" s="149"/>
      <c r="G208" s="86"/>
      <c r="H208" s="86"/>
      <c r="I208" s="149"/>
      <c r="J208" s="149"/>
      <c r="K208" s="149"/>
      <c r="L208" s="149"/>
      <c r="M208" s="149"/>
      <c r="N208" s="149"/>
      <c r="O208" s="149"/>
      <c r="P208" s="148"/>
      <c r="Q208" s="108"/>
      <c r="R208" s="201"/>
      <c r="S208" s="201"/>
      <c r="T208" s="201"/>
      <c r="U208" s="201"/>
      <c r="V208" s="201"/>
      <c r="W208" s="201"/>
    </row>
    <row r="209" s="172" customFormat="1" ht="19.5" spans="1:23">
      <c r="A209" s="199" t="s">
        <v>424</v>
      </c>
      <c r="B209" s="80" t="s">
        <v>50</v>
      </c>
      <c r="C209" s="82">
        <f>C210+C211+C212+C213+C214</f>
        <v>0</v>
      </c>
      <c r="D209" s="82">
        <f t="shared" ref="D209:N209" si="47">D210+D211+D212+D213+D214</f>
        <v>0</v>
      </c>
      <c r="E209" s="82">
        <f t="shared" si="47"/>
        <v>0</v>
      </c>
      <c r="F209" s="82">
        <f t="shared" si="47"/>
        <v>0</v>
      </c>
      <c r="G209" s="82">
        <f t="shared" si="47"/>
        <v>0</v>
      </c>
      <c r="H209" s="82">
        <f t="shared" si="47"/>
        <v>0</v>
      </c>
      <c r="I209" s="82">
        <f t="shared" si="47"/>
        <v>0</v>
      </c>
      <c r="J209" s="82">
        <f t="shared" si="47"/>
        <v>0</v>
      </c>
      <c r="K209" s="82">
        <f t="shared" si="47"/>
        <v>0</v>
      </c>
      <c r="L209" s="82">
        <f t="shared" si="47"/>
        <v>0</v>
      </c>
      <c r="M209" s="82">
        <f t="shared" si="47"/>
        <v>0</v>
      </c>
      <c r="N209" s="82">
        <f t="shared" si="47"/>
        <v>0</v>
      </c>
      <c r="O209" s="200"/>
      <c r="P209" s="151"/>
      <c r="Q209" s="108"/>
      <c r="R209" s="201"/>
      <c r="S209" s="201"/>
      <c r="T209" s="201"/>
      <c r="U209" s="201"/>
      <c r="V209" s="201"/>
      <c r="W209" s="201"/>
    </row>
    <row r="210" s="171" customFormat="1" ht="19.5" spans="1:23">
      <c r="A210" s="146" t="s">
        <v>110</v>
      </c>
      <c r="B210" s="84" t="s">
        <v>426</v>
      </c>
      <c r="C210" s="86">
        <f t="shared" si="35"/>
        <v>0</v>
      </c>
      <c r="D210" s="86"/>
      <c r="E210" s="86"/>
      <c r="F210" s="86"/>
      <c r="G210" s="86">
        <f>H210+M210+N210+O210</f>
        <v>0</v>
      </c>
      <c r="H210" s="86">
        <f>I210+J210+L210+K210</f>
        <v>0</v>
      </c>
      <c r="I210" s="86"/>
      <c r="J210" s="86"/>
      <c r="K210" s="86"/>
      <c r="L210" s="86"/>
      <c r="M210" s="86"/>
      <c r="N210" s="86"/>
      <c r="O210" s="86"/>
      <c r="P210" s="85"/>
      <c r="Q210" s="108"/>
      <c r="R210" s="201"/>
      <c r="S210" s="201"/>
      <c r="T210" s="201"/>
      <c r="U210" s="201"/>
      <c r="V210" s="201"/>
      <c r="W210" s="201"/>
    </row>
    <row r="211" s="171" customFormat="1" ht="19.5" spans="1:23">
      <c r="A211" s="146" t="s">
        <v>112</v>
      </c>
      <c r="B211" s="84" t="s">
        <v>427</v>
      </c>
      <c r="C211" s="86">
        <f t="shared" si="35"/>
        <v>0</v>
      </c>
      <c r="D211" s="86"/>
      <c r="E211" s="86"/>
      <c r="F211" s="86"/>
      <c r="G211" s="86">
        <f>H211+M211+N211+O211</f>
        <v>0</v>
      </c>
      <c r="H211" s="86">
        <f>I211+J211+L211+K211</f>
        <v>0</v>
      </c>
      <c r="I211" s="86"/>
      <c r="J211" s="86"/>
      <c r="K211" s="86"/>
      <c r="L211" s="86"/>
      <c r="M211" s="86"/>
      <c r="N211" s="86"/>
      <c r="O211" s="86"/>
      <c r="P211" s="85"/>
      <c r="Q211" s="108"/>
      <c r="R211" s="201"/>
      <c r="S211" s="201"/>
      <c r="T211" s="201"/>
      <c r="U211" s="201"/>
      <c r="V211" s="201"/>
      <c r="W211" s="201"/>
    </row>
    <row r="212" s="171" customFormat="1" ht="19.5" spans="1:23">
      <c r="A212" s="146" t="s">
        <v>114</v>
      </c>
      <c r="B212" s="84" t="s">
        <v>428</v>
      </c>
      <c r="C212" s="86">
        <f t="shared" si="35"/>
        <v>0</v>
      </c>
      <c r="D212" s="86"/>
      <c r="E212" s="86"/>
      <c r="F212" s="86"/>
      <c r="G212" s="86">
        <f>H212+M212+N212+O212</f>
        <v>0</v>
      </c>
      <c r="H212" s="86">
        <f>I212+J212+L212+K212</f>
        <v>0</v>
      </c>
      <c r="I212" s="86"/>
      <c r="J212" s="86"/>
      <c r="K212" s="86"/>
      <c r="L212" s="86"/>
      <c r="M212" s="86"/>
      <c r="N212" s="86"/>
      <c r="O212" s="86"/>
      <c r="P212" s="85"/>
      <c r="Q212" s="108"/>
      <c r="R212" s="201"/>
      <c r="S212" s="201"/>
      <c r="T212" s="201"/>
      <c r="U212" s="201"/>
      <c r="V212" s="201"/>
      <c r="W212" s="201"/>
    </row>
    <row r="213" s="171" customFormat="1" ht="19.5" spans="1:23">
      <c r="A213" s="146" t="s">
        <v>119</v>
      </c>
      <c r="B213" s="84" t="s">
        <v>429</v>
      </c>
      <c r="C213" s="86">
        <f t="shared" si="35"/>
        <v>0</v>
      </c>
      <c r="D213" s="86"/>
      <c r="E213" s="86"/>
      <c r="F213" s="86"/>
      <c r="G213" s="86">
        <f>H213+M213+N213+O213</f>
        <v>0</v>
      </c>
      <c r="H213" s="86">
        <f>I213+J213+L213+K213</f>
        <v>0</v>
      </c>
      <c r="I213" s="86"/>
      <c r="J213" s="86"/>
      <c r="K213" s="86"/>
      <c r="L213" s="86"/>
      <c r="M213" s="86"/>
      <c r="N213" s="86"/>
      <c r="O213" s="86"/>
      <c r="P213" s="85"/>
      <c r="Q213" s="108"/>
      <c r="R213" s="201"/>
      <c r="S213" s="201"/>
      <c r="T213" s="201"/>
      <c r="U213" s="201"/>
      <c r="V213" s="201"/>
      <c r="W213" s="201"/>
    </row>
    <row r="214" s="171" customFormat="1" ht="19.5" spans="1:23">
      <c r="A214" s="146" t="s">
        <v>121</v>
      </c>
      <c r="B214" s="84" t="s">
        <v>430</v>
      </c>
      <c r="C214" s="86">
        <f t="shared" si="35"/>
        <v>0</v>
      </c>
      <c r="D214" s="86"/>
      <c r="E214" s="86"/>
      <c r="F214" s="86"/>
      <c r="G214" s="86">
        <f>H214+M214+N214+O214</f>
        <v>0</v>
      </c>
      <c r="H214" s="86">
        <f>I214+J214+L214+K214</f>
        <v>0</v>
      </c>
      <c r="I214" s="86"/>
      <c r="J214" s="86"/>
      <c r="K214" s="86"/>
      <c r="L214" s="86"/>
      <c r="M214" s="86"/>
      <c r="N214" s="86"/>
      <c r="O214" s="86"/>
      <c r="P214" s="85"/>
      <c r="Q214" s="108"/>
      <c r="R214" s="201"/>
      <c r="S214" s="201"/>
      <c r="T214" s="201"/>
      <c r="U214" s="201"/>
      <c r="V214" s="201"/>
      <c r="W214" s="201"/>
    </row>
    <row r="215" s="171" customFormat="1" ht="19.5" spans="1:23">
      <c r="A215" s="146"/>
      <c r="B215" s="84"/>
      <c r="C215" s="86"/>
      <c r="D215" s="149"/>
      <c r="E215" s="149"/>
      <c r="F215" s="149"/>
      <c r="G215" s="86"/>
      <c r="H215" s="86"/>
      <c r="I215" s="149"/>
      <c r="J215" s="149"/>
      <c r="K215" s="149"/>
      <c r="L215" s="149"/>
      <c r="M215" s="149"/>
      <c r="N215" s="149"/>
      <c r="O215" s="149"/>
      <c r="P215" s="148"/>
      <c r="Q215" s="108"/>
      <c r="R215" s="201"/>
      <c r="S215" s="201"/>
      <c r="T215" s="201"/>
      <c r="U215" s="201"/>
      <c r="V215" s="201"/>
      <c r="W215" s="201"/>
    </row>
    <row r="216" s="172" customFormat="1" ht="19.5" spans="1:23">
      <c r="A216" s="199" t="s">
        <v>458</v>
      </c>
      <c r="B216" s="80" t="s">
        <v>490</v>
      </c>
      <c r="C216" s="82">
        <f>C217</f>
        <v>0</v>
      </c>
      <c r="D216" s="82">
        <f t="shared" ref="D216:O216" si="48">D217</f>
        <v>0</v>
      </c>
      <c r="E216" s="82">
        <f t="shared" si="48"/>
        <v>0</v>
      </c>
      <c r="F216" s="82">
        <f t="shared" si="48"/>
        <v>0</v>
      </c>
      <c r="G216" s="82">
        <f t="shared" si="48"/>
        <v>0</v>
      </c>
      <c r="H216" s="82">
        <f t="shared" si="48"/>
        <v>0</v>
      </c>
      <c r="I216" s="82">
        <f t="shared" si="48"/>
        <v>0</v>
      </c>
      <c r="J216" s="82">
        <f t="shared" si="48"/>
        <v>0</v>
      </c>
      <c r="K216" s="82">
        <f t="shared" si="48"/>
        <v>0</v>
      </c>
      <c r="L216" s="82">
        <f t="shared" si="48"/>
        <v>0</v>
      </c>
      <c r="M216" s="82">
        <f t="shared" si="48"/>
        <v>0</v>
      </c>
      <c r="N216" s="82">
        <f t="shared" si="48"/>
        <v>0</v>
      </c>
      <c r="O216" s="82">
        <f t="shared" si="48"/>
        <v>0</v>
      </c>
      <c r="P216" s="151"/>
      <c r="Q216" s="108"/>
      <c r="R216" s="201"/>
      <c r="S216" s="201"/>
      <c r="T216" s="201"/>
      <c r="U216" s="201"/>
      <c r="V216" s="201"/>
      <c r="W216" s="201"/>
    </row>
    <row r="217" s="171" customFormat="1" ht="19.5" spans="1:23">
      <c r="A217" s="146"/>
      <c r="B217" s="84"/>
      <c r="C217" s="86">
        <f>D217+E217+F217</f>
        <v>0</v>
      </c>
      <c r="D217" s="86"/>
      <c r="E217" s="86"/>
      <c r="F217" s="86"/>
      <c r="G217" s="86">
        <f>H217+M217+N217</f>
        <v>0</v>
      </c>
      <c r="H217" s="86">
        <f>I217+J217+L217+K217</f>
        <v>0</v>
      </c>
      <c r="I217" s="86"/>
      <c r="J217" s="86"/>
      <c r="K217" s="86"/>
      <c r="L217" s="86"/>
      <c r="M217" s="86"/>
      <c r="N217" s="86"/>
      <c r="O217" s="86"/>
      <c r="P217" s="85"/>
      <c r="Q217" s="108"/>
      <c r="R217" s="196"/>
      <c r="S217" s="201"/>
      <c r="T217" s="201"/>
      <c r="U217" s="201"/>
      <c r="V217" s="201"/>
      <c r="W217" s="201"/>
    </row>
    <row r="218" s="161" customFormat="1" ht="19.5" spans="2:23">
      <c r="B218" s="51" t="s">
        <v>433</v>
      </c>
      <c r="C218" s="128"/>
      <c r="D218" s="128"/>
      <c r="E218" s="128"/>
      <c r="F218" s="128"/>
      <c r="G218" s="128"/>
      <c r="H218" s="128"/>
      <c r="I218" s="128"/>
      <c r="J218" s="128"/>
      <c r="K218" s="128"/>
      <c r="L218" s="128"/>
      <c r="M218" s="128"/>
      <c r="N218" s="128"/>
      <c r="O218" s="128"/>
      <c r="P218" s="202"/>
      <c r="Q218" s="108"/>
      <c r="R218" s="203"/>
      <c r="S218" s="203"/>
      <c r="T218" s="203"/>
      <c r="U218" s="203"/>
      <c r="V218" s="203"/>
      <c r="W218" s="203"/>
    </row>
  </sheetData>
  <mergeCells count="21">
    <mergeCell ref="A1:P1"/>
    <mergeCell ref="J2:L2"/>
    <mergeCell ref="C3:F3"/>
    <mergeCell ref="I3:L3"/>
    <mergeCell ref="A3:A5"/>
    <mergeCell ref="B3:B5"/>
    <mergeCell ref="C4:C5"/>
    <mergeCell ref="D4:D5"/>
    <mergeCell ref="E4:E5"/>
    <mergeCell ref="F4:F5"/>
    <mergeCell ref="G3:G5"/>
    <mergeCell ref="H3:H5"/>
    <mergeCell ref="I4:I5"/>
    <mergeCell ref="J4:J5"/>
    <mergeCell ref="K4:K5"/>
    <mergeCell ref="L4:L5"/>
    <mergeCell ref="M3:M5"/>
    <mergeCell ref="N3:N5"/>
    <mergeCell ref="O3:O5"/>
    <mergeCell ref="P3:P5"/>
    <mergeCell ref="R3:T6"/>
  </mergeCell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S356"/>
  <sheetViews>
    <sheetView tabSelected="1" zoomScale="95" zoomScaleNormal="95" workbookViewId="0">
      <pane ySplit="5" topLeftCell="A6" activePane="bottomLeft" state="frozen"/>
      <selection/>
      <selection pane="bottomLeft" activeCell="E277" sqref="E277"/>
    </sheetView>
  </sheetViews>
  <sheetFormatPr defaultColWidth="9" defaultRowHeight="15.95" customHeight="1"/>
  <cols>
    <col min="1" max="1" width="6.25" style="54" customWidth="1"/>
    <col min="2" max="2" width="32.125" style="54" customWidth="1"/>
    <col min="3" max="3" width="40.5" style="55" customWidth="1"/>
    <col min="4" max="4" width="14.625" style="54" customWidth="1"/>
    <col min="5" max="5" width="12.875" style="54" customWidth="1"/>
    <col min="6" max="6" width="13" style="54" customWidth="1"/>
    <col min="7" max="7" width="13.625" style="54" customWidth="1"/>
    <col min="8" max="8" width="11.375" style="54" customWidth="1"/>
    <col min="9" max="9" width="11.625" style="54" customWidth="1"/>
    <col min="10" max="10" width="34.5" style="56" customWidth="1"/>
    <col min="11" max="11" width="9" style="54"/>
    <col min="12" max="12" width="11.25" style="57" customWidth="1"/>
    <col min="13" max="13" width="9" style="57"/>
    <col min="14" max="16384" width="9" style="54"/>
  </cols>
  <sheetData>
    <row r="1" ht="30.75" customHeight="1" spans="1:10">
      <c r="A1" s="58" t="s">
        <v>491</v>
      </c>
      <c r="B1" s="58"/>
      <c r="C1" s="58"/>
      <c r="D1" s="58"/>
      <c r="E1" s="58"/>
      <c r="F1" s="58"/>
      <c r="G1" s="58"/>
      <c r="H1" s="58"/>
      <c r="I1" s="58"/>
      <c r="J1" s="58"/>
    </row>
    <row r="2" s="43" customFormat="1" hidden="1" customHeight="1" spans="2:13">
      <c r="B2" s="59" t="s">
        <v>435</v>
      </c>
      <c r="C2" s="60"/>
      <c r="D2" s="61"/>
      <c r="E2" s="61"/>
      <c r="F2" s="62"/>
      <c r="J2" s="100" t="s">
        <v>84</v>
      </c>
      <c r="L2" s="57"/>
      <c r="M2" s="57"/>
    </row>
    <row r="3" s="43" customFormat="1" ht="25.5" customHeight="1" spans="1:14">
      <c r="A3" s="63" t="s">
        <v>86</v>
      </c>
      <c r="B3" s="64" t="s">
        <v>492</v>
      </c>
      <c r="C3" s="65" t="s">
        <v>493</v>
      </c>
      <c r="D3" s="66" t="s">
        <v>494</v>
      </c>
      <c r="E3" s="67"/>
      <c r="F3" s="67"/>
      <c r="G3" s="67"/>
      <c r="H3" s="67"/>
      <c r="I3" s="101"/>
      <c r="J3" s="63" t="s">
        <v>495</v>
      </c>
      <c r="L3" s="102" t="s">
        <v>442</v>
      </c>
      <c r="M3" s="102"/>
      <c r="N3" s="103"/>
    </row>
    <row r="4" s="43" customFormat="1" ht="37.5" customHeight="1" spans="1:14">
      <c r="A4" s="68"/>
      <c r="B4" s="69"/>
      <c r="C4" s="70"/>
      <c r="D4" s="69" t="s">
        <v>92</v>
      </c>
      <c r="E4" s="71" t="s">
        <v>97</v>
      </c>
      <c r="F4" s="72" t="s">
        <v>496</v>
      </c>
      <c r="G4" s="73" t="s">
        <v>497</v>
      </c>
      <c r="H4" s="74" t="s">
        <v>498</v>
      </c>
      <c r="I4" s="70" t="s">
        <v>499</v>
      </c>
      <c r="J4" s="68"/>
      <c r="L4" s="102"/>
      <c r="M4" s="102"/>
      <c r="N4" s="103"/>
    </row>
    <row r="5" s="44" customFormat="1" ht="18.75" customHeight="1" spans="1:14">
      <c r="A5" s="75"/>
      <c r="B5" s="76" t="s">
        <v>65</v>
      </c>
      <c r="C5" s="77"/>
      <c r="D5" s="78">
        <f t="shared" ref="D5:I5" si="0">D6+D71+D79+D110+D128+D147+D166+D209+D238+D261+D274+D299+D310+D321+D327+D334+D341+D346+D354+D355</f>
        <v>12399197</v>
      </c>
      <c r="E5" s="78">
        <f t="shared" si="0"/>
        <v>0</v>
      </c>
      <c r="F5" s="78">
        <f t="shared" si="0"/>
        <v>3830000</v>
      </c>
      <c r="G5" s="78">
        <f t="shared" si="0"/>
        <v>8369197</v>
      </c>
      <c r="H5" s="78">
        <f t="shared" si="0"/>
        <v>0</v>
      </c>
      <c r="I5" s="78">
        <f t="shared" si="0"/>
        <v>0</v>
      </c>
      <c r="J5" s="104"/>
      <c r="L5" s="102"/>
      <c r="M5" s="102"/>
      <c r="N5" s="103"/>
    </row>
    <row r="6" ht="19.5" customHeight="1" spans="1:14">
      <c r="A6" s="79" t="s">
        <v>108</v>
      </c>
      <c r="B6" s="80" t="s">
        <v>109</v>
      </c>
      <c r="C6" s="81"/>
      <c r="D6" s="82">
        <f t="shared" ref="D6:I6" si="1">D7+D10+D13+D16+D19+D22+D25+D28+D31+D34+D37+D40+D41+D42+D43+D46+D49+D52+D55+D58+D60+D62+D65+D66+D69+D67+D68</f>
        <v>2590000</v>
      </c>
      <c r="E6" s="82">
        <f t="shared" si="1"/>
        <v>0</v>
      </c>
      <c r="F6" s="82">
        <f t="shared" si="1"/>
        <v>0</v>
      </c>
      <c r="G6" s="82">
        <f t="shared" si="1"/>
        <v>2590000</v>
      </c>
      <c r="H6" s="82">
        <f t="shared" si="1"/>
        <v>0</v>
      </c>
      <c r="I6" s="82">
        <f t="shared" si="1"/>
        <v>0</v>
      </c>
      <c r="J6" s="81"/>
      <c r="L6" s="103"/>
      <c r="M6" s="105"/>
      <c r="N6" s="103"/>
    </row>
    <row r="7" ht="14.25" spans="1:10">
      <c r="A7" s="83" t="s">
        <v>110</v>
      </c>
      <c r="B7" s="84" t="s">
        <v>111</v>
      </c>
      <c r="C7" s="85"/>
      <c r="D7" s="86">
        <f t="shared" ref="D7:I7" si="2">D8+D9</f>
        <v>200000</v>
      </c>
      <c r="E7" s="86">
        <f t="shared" si="2"/>
        <v>0</v>
      </c>
      <c r="F7" s="86">
        <f t="shared" si="2"/>
        <v>0</v>
      </c>
      <c r="G7" s="86">
        <f t="shared" si="2"/>
        <v>200000</v>
      </c>
      <c r="H7" s="86">
        <f t="shared" si="2"/>
        <v>0</v>
      </c>
      <c r="I7" s="86">
        <f t="shared" si="2"/>
        <v>0</v>
      </c>
      <c r="J7" s="85"/>
    </row>
    <row r="8" s="45" customFormat="1" ht="19.5" spans="1:19">
      <c r="A8" s="87"/>
      <c r="B8" s="88"/>
      <c r="C8" s="89" t="s">
        <v>500</v>
      </c>
      <c r="D8" s="90">
        <f>E8+F8+G8+H8+I8</f>
        <v>200000</v>
      </c>
      <c r="E8" s="91"/>
      <c r="F8" s="91"/>
      <c r="G8" s="91">
        <v>200000</v>
      </c>
      <c r="H8" s="91"/>
      <c r="I8" s="91"/>
      <c r="J8" s="97"/>
      <c r="K8" s="106"/>
      <c r="L8" s="107"/>
      <c r="M8" s="108"/>
      <c r="N8" s="106"/>
      <c r="O8" s="106"/>
      <c r="P8" s="106"/>
      <c r="Q8" s="106"/>
      <c r="R8" s="106"/>
      <c r="S8" s="106"/>
    </row>
    <row r="9" s="45" customFormat="1" ht="19.5" hidden="1" spans="1:19">
      <c r="A9" s="87"/>
      <c r="B9" s="88"/>
      <c r="C9" s="89"/>
      <c r="D9" s="90">
        <f>E9+F9+G9+H9+I9</f>
        <v>0</v>
      </c>
      <c r="E9" s="91"/>
      <c r="F9" s="91"/>
      <c r="G9" s="91"/>
      <c r="H9" s="91"/>
      <c r="I9" s="91"/>
      <c r="J9" s="97"/>
      <c r="K9" s="106"/>
      <c r="L9" s="57"/>
      <c r="M9" s="108"/>
      <c r="N9" s="106"/>
      <c r="O9" s="106"/>
      <c r="P9" s="106"/>
      <c r="Q9" s="106"/>
      <c r="R9" s="106"/>
      <c r="S9" s="106"/>
    </row>
    <row r="10" ht="14.25" hidden="1" spans="1:10">
      <c r="A10" s="83" t="s">
        <v>112</v>
      </c>
      <c r="B10" s="84" t="s">
        <v>113</v>
      </c>
      <c r="C10" s="85"/>
      <c r="D10" s="86">
        <f t="shared" ref="D10:I10" si="3">D11+D12</f>
        <v>0</v>
      </c>
      <c r="E10" s="86">
        <f t="shared" si="3"/>
        <v>0</v>
      </c>
      <c r="F10" s="86">
        <f t="shared" si="3"/>
        <v>0</v>
      </c>
      <c r="G10" s="86">
        <f t="shared" si="3"/>
        <v>0</v>
      </c>
      <c r="H10" s="86">
        <f t="shared" si="3"/>
        <v>0</v>
      </c>
      <c r="I10" s="86">
        <f t="shared" si="3"/>
        <v>0</v>
      </c>
      <c r="J10" s="85"/>
    </row>
    <row r="11" s="45" customFormat="1" ht="19.5" hidden="1" spans="1:19">
      <c r="A11" s="87"/>
      <c r="B11" s="88"/>
      <c r="C11" s="89"/>
      <c r="D11" s="90">
        <f>E11+F11+G11+H11+I11</f>
        <v>0</v>
      </c>
      <c r="E11" s="91"/>
      <c r="F11" s="91"/>
      <c r="G11" s="91"/>
      <c r="H11" s="91"/>
      <c r="I11" s="91"/>
      <c r="J11" s="97"/>
      <c r="K11" s="106"/>
      <c r="L11" s="107"/>
      <c r="M11" s="108"/>
      <c r="N11" s="106"/>
      <c r="O11" s="106"/>
      <c r="P11" s="106"/>
      <c r="Q11" s="54"/>
      <c r="R11" s="106"/>
      <c r="S11" s="106"/>
    </row>
    <row r="12" s="45" customFormat="1" ht="19.5" hidden="1" spans="1:19">
      <c r="A12" s="87"/>
      <c r="B12" s="88"/>
      <c r="C12" s="89"/>
      <c r="D12" s="90">
        <f>E12+F12+G12+H12+I12</f>
        <v>0</v>
      </c>
      <c r="E12" s="91"/>
      <c r="F12" s="91"/>
      <c r="G12" s="91"/>
      <c r="H12" s="91"/>
      <c r="I12" s="91"/>
      <c r="J12" s="97"/>
      <c r="K12" s="106"/>
      <c r="L12" s="57"/>
      <c r="M12" s="108"/>
      <c r="N12" s="106"/>
      <c r="O12" s="106"/>
      <c r="P12" s="106"/>
      <c r="Q12" s="106"/>
      <c r="R12" s="106"/>
      <c r="S12" s="106"/>
    </row>
    <row r="13" ht="14.25" hidden="1" spans="1:10">
      <c r="A13" s="83" t="s">
        <v>114</v>
      </c>
      <c r="B13" s="84" t="s">
        <v>115</v>
      </c>
      <c r="C13" s="85"/>
      <c r="D13" s="86">
        <f t="shared" ref="D13:I13" si="4">D14+D15</f>
        <v>0</v>
      </c>
      <c r="E13" s="86">
        <f t="shared" si="4"/>
        <v>0</v>
      </c>
      <c r="F13" s="86">
        <f t="shared" si="4"/>
        <v>0</v>
      </c>
      <c r="G13" s="86">
        <f t="shared" si="4"/>
        <v>0</v>
      </c>
      <c r="H13" s="86">
        <f t="shared" si="4"/>
        <v>0</v>
      </c>
      <c r="I13" s="86">
        <f t="shared" si="4"/>
        <v>0</v>
      </c>
      <c r="J13" s="85"/>
    </row>
    <row r="14" s="45" customFormat="1" ht="19.5" hidden="1" spans="1:19">
      <c r="A14" s="87"/>
      <c r="B14" s="92"/>
      <c r="C14" s="89"/>
      <c r="D14" s="90">
        <f>E14+F14+G14+H14+I14</f>
        <v>0</v>
      </c>
      <c r="E14" s="90"/>
      <c r="F14" s="90"/>
      <c r="G14" s="90"/>
      <c r="H14" s="90"/>
      <c r="I14" s="90"/>
      <c r="J14" s="97"/>
      <c r="K14" s="106"/>
      <c r="L14" s="107"/>
      <c r="M14" s="108"/>
      <c r="N14" s="106"/>
      <c r="O14" s="106"/>
      <c r="P14" s="106"/>
      <c r="Q14" s="106"/>
      <c r="R14" s="106"/>
      <c r="S14" s="106"/>
    </row>
    <row r="15" s="45" customFormat="1" ht="19.5" hidden="1" spans="1:19">
      <c r="A15" s="87"/>
      <c r="B15" s="92"/>
      <c r="C15" s="89"/>
      <c r="D15" s="90">
        <f>E15+F15+G15+H15+I15</f>
        <v>0</v>
      </c>
      <c r="E15" s="90"/>
      <c r="F15" s="90"/>
      <c r="G15" s="90"/>
      <c r="H15" s="90"/>
      <c r="I15" s="90"/>
      <c r="J15" s="89"/>
      <c r="K15" s="106"/>
      <c r="L15" s="57"/>
      <c r="M15" s="108"/>
      <c r="N15" s="106"/>
      <c r="O15" s="106"/>
      <c r="P15" s="106"/>
      <c r="Q15" s="106"/>
      <c r="R15" s="106"/>
      <c r="S15" s="106"/>
    </row>
    <row r="16" ht="19.5" hidden="1" spans="1:12">
      <c r="A16" s="83" t="s">
        <v>119</v>
      </c>
      <c r="B16" s="84" t="s">
        <v>120</v>
      </c>
      <c r="C16" s="85"/>
      <c r="D16" s="86">
        <f t="shared" ref="D16:I16" si="5">D17+D18</f>
        <v>0</v>
      </c>
      <c r="E16" s="86">
        <f t="shared" si="5"/>
        <v>0</v>
      </c>
      <c r="F16" s="86">
        <f t="shared" si="5"/>
        <v>0</v>
      </c>
      <c r="G16" s="86">
        <f t="shared" si="5"/>
        <v>0</v>
      </c>
      <c r="H16" s="86">
        <f t="shared" si="5"/>
        <v>0</v>
      </c>
      <c r="I16" s="86">
        <f t="shared" si="5"/>
        <v>0</v>
      </c>
      <c r="J16" s="85"/>
      <c r="L16" s="107"/>
    </row>
    <row r="17" s="45" customFormat="1" ht="19.5" hidden="1" spans="1:19">
      <c r="A17" s="87"/>
      <c r="B17" s="92"/>
      <c r="C17" s="89"/>
      <c r="D17" s="90">
        <f t="shared" ref="D17:D24" si="6">E17+F17+G17+H17+I17</f>
        <v>0</v>
      </c>
      <c r="E17" s="90"/>
      <c r="F17" s="90"/>
      <c r="G17" s="90"/>
      <c r="H17" s="90"/>
      <c r="I17" s="90"/>
      <c r="J17" s="97"/>
      <c r="K17" s="106"/>
      <c r="L17" s="57"/>
      <c r="M17" s="108"/>
      <c r="N17" s="106"/>
      <c r="O17" s="106"/>
      <c r="P17" s="106"/>
      <c r="Q17" s="106"/>
      <c r="R17" s="106"/>
      <c r="S17" s="106"/>
    </row>
    <row r="18" s="45" customFormat="1" ht="19.5" hidden="1" spans="1:19">
      <c r="A18" s="87"/>
      <c r="B18" s="92"/>
      <c r="C18" s="89"/>
      <c r="D18" s="90">
        <f t="shared" si="6"/>
        <v>0</v>
      </c>
      <c r="E18" s="90"/>
      <c r="F18" s="90"/>
      <c r="G18" s="90"/>
      <c r="H18" s="90"/>
      <c r="I18" s="90"/>
      <c r="J18" s="97"/>
      <c r="K18" s="106"/>
      <c r="L18" s="57"/>
      <c r="M18" s="108"/>
      <c r="N18" s="106"/>
      <c r="O18" s="106"/>
      <c r="P18" s="106"/>
      <c r="Q18" s="106"/>
      <c r="R18" s="106"/>
      <c r="S18" s="106"/>
    </row>
    <row r="19" ht="19.5" hidden="1" spans="1:12">
      <c r="A19" s="83" t="s">
        <v>121</v>
      </c>
      <c r="B19" s="84" t="s">
        <v>122</v>
      </c>
      <c r="C19" s="85"/>
      <c r="D19" s="86">
        <f t="shared" ref="D19:I19" si="7">D20+D21</f>
        <v>0</v>
      </c>
      <c r="E19" s="86">
        <f t="shared" si="7"/>
        <v>0</v>
      </c>
      <c r="F19" s="86">
        <f t="shared" si="7"/>
        <v>0</v>
      </c>
      <c r="G19" s="86">
        <f t="shared" si="7"/>
        <v>0</v>
      </c>
      <c r="H19" s="86">
        <f t="shared" si="7"/>
        <v>0</v>
      </c>
      <c r="I19" s="86">
        <f t="shared" si="7"/>
        <v>0</v>
      </c>
      <c r="J19" s="85"/>
      <c r="L19" s="107"/>
    </row>
    <row r="20" s="46" customFormat="1" ht="19.5" hidden="1" spans="1:19">
      <c r="A20" s="87"/>
      <c r="B20" s="88"/>
      <c r="C20" s="89"/>
      <c r="D20" s="90">
        <f t="shared" si="6"/>
        <v>0</v>
      </c>
      <c r="E20" s="91"/>
      <c r="F20" s="91"/>
      <c r="G20" s="91"/>
      <c r="H20" s="91"/>
      <c r="I20" s="91"/>
      <c r="J20" s="97"/>
      <c r="K20" s="106"/>
      <c r="L20" s="57"/>
      <c r="M20" s="108"/>
      <c r="N20" s="106"/>
      <c r="O20" s="106"/>
      <c r="P20" s="106"/>
      <c r="Q20" s="106"/>
      <c r="R20" s="106"/>
      <c r="S20" s="106"/>
    </row>
    <row r="21" s="46" customFormat="1" ht="19.5" hidden="1" spans="1:19">
      <c r="A21" s="87"/>
      <c r="B21" s="88"/>
      <c r="C21" s="89"/>
      <c r="D21" s="90">
        <f t="shared" si="6"/>
        <v>0</v>
      </c>
      <c r="E21" s="91"/>
      <c r="F21" s="91"/>
      <c r="G21" s="91"/>
      <c r="H21" s="91"/>
      <c r="I21" s="91"/>
      <c r="J21" s="97"/>
      <c r="K21" s="106"/>
      <c r="L21" s="107"/>
      <c r="M21" s="108"/>
      <c r="N21" s="106"/>
      <c r="O21" s="106"/>
      <c r="P21" s="106"/>
      <c r="Q21" s="106"/>
      <c r="R21" s="106"/>
      <c r="S21" s="106"/>
    </row>
    <row r="22" ht="19.5" spans="1:12">
      <c r="A22" s="83" t="s">
        <v>123</v>
      </c>
      <c r="B22" s="84" t="s">
        <v>124</v>
      </c>
      <c r="C22" s="85"/>
      <c r="D22" s="86">
        <f t="shared" ref="D22:I22" si="8">D23+D24</f>
        <v>60000</v>
      </c>
      <c r="E22" s="86">
        <f t="shared" si="8"/>
        <v>0</v>
      </c>
      <c r="F22" s="86">
        <f t="shared" si="8"/>
        <v>0</v>
      </c>
      <c r="G22" s="86">
        <f t="shared" si="8"/>
        <v>60000</v>
      </c>
      <c r="H22" s="86">
        <f t="shared" si="8"/>
        <v>0</v>
      </c>
      <c r="I22" s="86">
        <f t="shared" si="8"/>
        <v>0</v>
      </c>
      <c r="J22" s="85"/>
      <c r="L22" s="107"/>
    </row>
    <row r="23" s="45" customFormat="1" ht="19.5" spans="1:19">
      <c r="A23" s="87"/>
      <c r="B23" s="92"/>
      <c r="C23" s="89" t="s">
        <v>501</v>
      </c>
      <c r="D23" s="90">
        <f>E23+F23+G23+H23+I23</f>
        <v>60000</v>
      </c>
      <c r="E23" s="90"/>
      <c r="F23" s="90"/>
      <c r="G23" s="90">
        <v>60000</v>
      </c>
      <c r="H23" s="90"/>
      <c r="I23" s="90"/>
      <c r="J23" s="97"/>
      <c r="K23" s="106"/>
      <c r="L23" s="57"/>
      <c r="M23" s="108"/>
      <c r="N23" s="106"/>
      <c r="O23" s="106"/>
      <c r="P23" s="106"/>
      <c r="Q23" s="106"/>
      <c r="R23" s="106"/>
      <c r="S23" s="106"/>
    </row>
    <row r="24" s="45" customFormat="1" ht="19.5" hidden="1" spans="1:19">
      <c r="A24" s="87"/>
      <c r="B24" s="92"/>
      <c r="C24" s="89"/>
      <c r="D24" s="90">
        <f t="shared" si="6"/>
        <v>0</v>
      </c>
      <c r="E24" s="90"/>
      <c r="F24" s="90"/>
      <c r="G24" s="90"/>
      <c r="H24" s="90"/>
      <c r="I24" s="90"/>
      <c r="J24" s="109"/>
      <c r="K24" s="106"/>
      <c r="L24" s="57"/>
      <c r="M24" s="108"/>
      <c r="N24" s="106"/>
      <c r="O24" s="106"/>
      <c r="P24" s="106"/>
      <c r="Q24" s="106"/>
      <c r="R24" s="106"/>
      <c r="S24" s="106"/>
    </row>
    <row r="25" ht="14.25" hidden="1" spans="1:10">
      <c r="A25" s="83" t="s">
        <v>126</v>
      </c>
      <c r="B25" s="84" t="s">
        <v>127</v>
      </c>
      <c r="C25" s="85"/>
      <c r="D25" s="86">
        <f t="shared" ref="D25:I25" si="9">D26+D27</f>
        <v>0</v>
      </c>
      <c r="E25" s="86">
        <f t="shared" si="9"/>
        <v>0</v>
      </c>
      <c r="F25" s="86">
        <f t="shared" si="9"/>
        <v>0</v>
      </c>
      <c r="G25" s="86">
        <f t="shared" si="9"/>
        <v>0</v>
      </c>
      <c r="H25" s="86">
        <f t="shared" si="9"/>
        <v>0</v>
      </c>
      <c r="I25" s="86">
        <f t="shared" si="9"/>
        <v>0</v>
      </c>
      <c r="J25" s="85"/>
    </row>
    <row r="26" s="45" customFormat="1" ht="19.5" hidden="1" spans="1:19">
      <c r="A26" s="87"/>
      <c r="B26" s="92"/>
      <c r="C26" s="89"/>
      <c r="D26" s="90">
        <f>E26+F26+G26+H26+I26</f>
        <v>0</v>
      </c>
      <c r="E26" s="91"/>
      <c r="F26" s="91"/>
      <c r="G26" s="91"/>
      <c r="H26" s="91"/>
      <c r="I26" s="91"/>
      <c r="J26" s="89"/>
      <c r="K26" s="106"/>
      <c r="L26" s="107"/>
      <c r="M26" s="108"/>
      <c r="N26" s="106"/>
      <c r="O26" s="106"/>
      <c r="P26" s="106"/>
      <c r="Q26" s="106"/>
      <c r="R26" s="106"/>
      <c r="S26" s="106"/>
    </row>
    <row r="27" s="45" customFormat="1" ht="19.5" hidden="1" spans="1:19">
      <c r="A27" s="87"/>
      <c r="B27" s="92"/>
      <c r="C27" s="89"/>
      <c r="D27" s="90">
        <f>E27+F27+G27+H27+I27</f>
        <v>0</v>
      </c>
      <c r="E27" s="91"/>
      <c r="F27" s="91"/>
      <c r="G27" s="91"/>
      <c r="H27" s="91"/>
      <c r="I27" s="91"/>
      <c r="J27" s="89"/>
      <c r="K27" s="106"/>
      <c r="L27" s="57"/>
      <c r="M27" s="108"/>
      <c r="N27" s="106"/>
      <c r="O27" s="106"/>
      <c r="P27" s="106"/>
      <c r="Q27" s="106"/>
      <c r="R27" s="106"/>
      <c r="S27" s="106"/>
    </row>
    <row r="28" ht="14.25" hidden="1" spans="1:10">
      <c r="A28" s="83" t="s">
        <v>128</v>
      </c>
      <c r="B28" s="84" t="s">
        <v>129</v>
      </c>
      <c r="C28" s="85"/>
      <c r="D28" s="86">
        <f t="shared" ref="D28:I28" si="10">D29+D30</f>
        <v>0</v>
      </c>
      <c r="E28" s="86">
        <f t="shared" si="10"/>
        <v>0</v>
      </c>
      <c r="F28" s="86">
        <f t="shared" si="10"/>
        <v>0</v>
      </c>
      <c r="G28" s="86">
        <f t="shared" si="10"/>
        <v>0</v>
      </c>
      <c r="H28" s="86">
        <f t="shared" si="10"/>
        <v>0</v>
      </c>
      <c r="I28" s="86">
        <f t="shared" si="10"/>
        <v>0</v>
      </c>
      <c r="J28" s="85"/>
    </row>
    <row r="29" s="45" customFormat="1" ht="19.5" hidden="1" spans="1:19">
      <c r="A29" s="87"/>
      <c r="B29" s="92"/>
      <c r="C29" s="89"/>
      <c r="D29" s="90">
        <f>E29+F29+G29+H29+I29</f>
        <v>0</v>
      </c>
      <c r="E29" s="90"/>
      <c r="F29" s="90"/>
      <c r="G29" s="90"/>
      <c r="H29" s="90"/>
      <c r="I29" s="90"/>
      <c r="J29" s="97"/>
      <c r="K29" s="106"/>
      <c r="L29" s="107"/>
      <c r="M29" s="108"/>
      <c r="N29" s="106"/>
      <c r="O29" s="106"/>
      <c r="P29" s="106"/>
      <c r="Q29" s="106"/>
      <c r="R29" s="106"/>
      <c r="S29" s="106"/>
    </row>
    <row r="30" s="45" customFormat="1" ht="19.5" hidden="1" spans="1:19">
      <c r="A30" s="87"/>
      <c r="B30" s="92"/>
      <c r="C30" s="89"/>
      <c r="D30" s="90">
        <f>E30+F30+G30+H30+I30</f>
        <v>0</v>
      </c>
      <c r="E30" s="90"/>
      <c r="F30" s="90"/>
      <c r="G30" s="90"/>
      <c r="H30" s="90"/>
      <c r="I30" s="90"/>
      <c r="J30" s="97"/>
      <c r="K30" s="106"/>
      <c r="L30" s="57"/>
      <c r="M30" s="108"/>
      <c r="N30" s="106"/>
      <c r="O30" s="106"/>
      <c r="P30" s="106"/>
      <c r="Q30" s="106"/>
      <c r="R30" s="106"/>
      <c r="S30" s="106"/>
    </row>
    <row r="31" ht="14.25" hidden="1" spans="1:10">
      <c r="A31" s="83" t="s">
        <v>130</v>
      </c>
      <c r="B31" s="84" t="s">
        <v>131</v>
      </c>
      <c r="C31" s="85"/>
      <c r="D31" s="86">
        <f t="shared" ref="D31:I31" si="11">D32+D33</f>
        <v>0</v>
      </c>
      <c r="E31" s="86">
        <f t="shared" si="11"/>
        <v>0</v>
      </c>
      <c r="F31" s="86">
        <f t="shared" si="11"/>
        <v>0</v>
      </c>
      <c r="G31" s="86">
        <f t="shared" si="11"/>
        <v>0</v>
      </c>
      <c r="H31" s="86">
        <f t="shared" si="11"/>
        <v>0</v>
      </c>
      <c r="I31" s="86">
        <f t="shared" si="11"/>
        <v>0</v>
      </c>
      <c r="J31" s="85"/>
    </row>
    <row r="32" s="46" customFormat="1" ht="19.5" hidden="1" spans="1:19">
      <c r="A32" s="87"/>
      <c r="B32" s="88"/>
      <c r="C32" s="89"/>
      <c r="D32" s="90">
        <f>E32+F32+G32+H32+I32</f>
        <v>0</v>
      </c>
      <c r="E32" s="91"/>
      <c r="F32" s="91"/>
      <c r="G32" s="91"/>
      <c r="H32" s="91"/>
      <c r="I32" s="91"/>
      <c r="J32" s="97"/>
      <c r="K32" s="106"/>
      <c r="L32" s="57"/>
      <c r="M32" s="108"/>
      <c r="N32" s="106"/>
      <c r="O32" s="106"/>
      <c r="P32" s="106"/>
      <c r="Q32" s="106"/>
      <c r="R32" s="106"/>
      <c r="S32" s="106"/>
    </row>
    <row r="33" s="46" customFormat="1" ht="19.5" hidden="1" spans="1:19">
      <c r="A33" s="87"/>
      <c r="B33" s="88"/>
      <c r="C33" s="89"/>
      <c r="D33" s="90">
        <f>E33+F33+G33+H33+I33</f>
        <v>0</v>
      </c>
      <c r="E33" s="91"/>
      <c r="F33" s="91"/>
      <c r="G33" s="91"/>
      <c r="H33" s="91"/>
      <c r="I33" s="91"/>
      <c r="J33" s="97"/>
      <c r="K33" s="106"/>
      <c r="L33" s="57"/>
      <c r="M33" s="108"/>
      <c r="N33" s="106"/>
      <c r="O33" s="106"/>
      <c r="P33" s="106"/>
      <c r="Q33" s="106"/>
      <c r="R33" s="106"/>
      <c r="S33" s="106"/>
    </row>
    <row r="34" ht="19.5" hidden="1" spans="1:12">
      <c r="A34" s="83" t="s">
        <v>132</v>
      </c>
      <c r="B34" s="84" t="s">
        <v>133</v>
      </c>
      <c r="C34" s="85"/>
      <c r="D34" s="86">
        <f t="shared" ref="D34:I34" si="12">D35+D36</f>
        <v>0</v>
      </c>
      <c r="E34" s="86">
        <f t="shared" si="12"/>
        <v>0</v>
      </c>
      <c r="F34" s="86">
        <f t="shared" si="12"/>
        <v>0</v>
      </c>
      <c r="G34" s="86">
        <f t="shared" si="12"/>
        <v>0</v>
      </c>
      <c r="H34" s="86">
        <f t="shared" si="12"/>
        <v>0</v>
      </c>
      <c r="I34" s="86">
        <f t="shared" si="12"/>
        <v>0</v>
      </c>
      <c r="J34" s="85"/>
      <c r="L34" s="107"/>
    </row>
    <row r="35" s="45" customFormat="1" ht="19.5" hidden="1" spans="1:19">
      <c r="A35" s="87"/>
      <c r="B35" s="92"/>
      <c r="C35" s="89"/>
      <c r="D35" s="90">
        <f>E35+F35+G35+H35+I35</f>
        <v>0</v>
      </c>
      <c r="E35" s="90"/>
      <c r="F35" s="90"/>
      <c r="G35" s="90"/>
      <c r="H35" s="90"/>
      <c r="I35" s="90"/>
      <c r="J35" s="97"/>
      <c r="K35" s="106"/>
      <c r="L35" s="57"/>
      <c r="M35" s="108"/>
      <c r="N35" s="106"/>
      <c r="O35" s="106"/>
      <c r="P35" s="106"/>
      <c r="Q35" s="106"/>
      <c r="R35" s="106"/>
      <c r="S35" s="106"/>
    </row>
    <row r="36" s="45" customFormat="1" ht="19.5" hidden="1" spans="1:19">
      <c r="A36" s="87"/>
      <c r="B36" s="92"/>
      <c r="C36" s="89"/>
      <c r="D36" s="90">
        <f>E36+F36+G36+H36+I36</f>
        <v>0</v>
      </c>
      <c r="E36" s="91"/>
      <c r="F36" s="91"/>
      <c r="G36" s="91"/>
      <c r="H36" s="91"/>
      <c r="I36" s="91"/>
      <c r="J36" s="97"/>
      <c r="K36" s="106"/>
      <c r="L36" s="107"/>
      <c r="M36" s="108"/>
      <c r="N36" s="106"/>
      <c r="O36" s="106"/>
      <c r="P36" s="106"/>
      <c r="Q36" s="106"/>
      <c r="R36" s="106"/>
      <c r="S36" s="106"/>
    </row>
    <row r="37" ht="14.25" spans="1:10">
      <c r="A37" s="83" t="s">
        <v>134</v>
      </c>
      <c r="B37" s="84" t="s">
        <v>135</v>
      </c>
      <c r="C37" s="85"/>
      <c r="D37" s="86">
        <f t="shared" ref="D37:I37" si="13">D38+D39</f>
        <v>100000</v>
      </c>
      <c r="E37" s="86">
        <f t="shared" si="13"/>
        <v>0</v>
      </c>
      <c r="F37" s="86">
        <f t="shared" si="13"/>
        <v>0</v>
      </c>
      <c r="G37" s="86">
        <f t="shared" si="13"/>
        <v>100000</v>
      </c>
      <c r="H37" s="86">
        <f t="shared" si="13"/>
        <v>0</v>
      </c>
      <c r="I37" s="86">
        <f t="shared" si="13"/>
        <v>0</v>
      </c>
      <c r="J37" s="85"/>
    </row>
    <row r="38" s="46" customFormat="1" ht="19.5" spans="1:19">
      <c r="A38" s="87"/>
      <c r="B38" s="88"/>
      <c r="C38" s="89" t="s">
        <v>502</v>
      </c>
      <c r="D38" s="90">
        <f t="shared" ref="D38:D48" si="14">E38+F38+G38+H38+I38</f>
        <v>100000</v>
      </c>
      <c r="E38" s="91"/>
      <c r="F38" s="91"/>
      <c r="G38" s="91">
        <v>100000</v>
      </c>
      <c r="H38" s="91"/>
      <c r="I38" s="91"/>
      <c r="J38" s="97"/>
      <c r="K38" s="106"/>
      <c r="L38" s="57"/>
      <c r="M38" s="108"/>
      <c r="N38" s="106"/>
      <c r="O38" s="106"/>
      <c r="P38" s="106"/>
      <c r="Q38" s="106"/>
      <c r="R38" s="106"/>
      <c r="S38" s="106"/>
    </row>
    <row r="39" s="46" customFormat="1" ht="19.5" hidden="1" spans="1:19">
      <c r="A39" s="87"/>
      <c r="B39" s="88"/>
      <c r="C39" s="89"/>
      <c r="D39" s="90">
        <f t="shared" si="14"/>
        <v>0</v>
      </c>
      <c r="E39" s="91"/>
      <c r="F39" s="91"/>
      <c r="G39" s="91"/>
      <c r="H39" s="91"/>
      <c r="I39" s="91"/>
      <c r="J39" s="97"/>
      <c r="K39" s="106"/>
      <c r="L39" s="57"/>
      <c r="M39" s="108"/>
      <c r="N39" s="106"/>
      <c r="O39" s="106"/>
      <c r="P39" s="106"/>
      <c r="Q39" s="106"/>
      <c r="R39" s="106"/>
      <c r="S39" s="106"/>
    </row>
    <row r="40" ht="19.5" hidden="1" spans="1:12">
      <c r="A40" s="83" t="s">
        <v>136</v>
      </c>
      <c r="B40" s="84" t="s">
        <v>137</v>
      </c>
      <c r="C40" s="85"/>
      <c r="D40" s="86">
        <f t="shared" si="14"/>
        <v>0</v>
      </c>
      <c r="E40" s="86"/>
      <c r="F40" s="86"/>
      <c r="G40" s="86"/>
      <c r="H40" s="86"/>
      <c r="I40" s="86"/>
      <c r="J40" s="85"/>
      <c r="L40" s="107"/>
    </row>
    <row r="41" ht="19.5" hidden="1" spans="1:12">
      <c r="A41" s="83" t="s">
        <v>138</v>
      </c>
      <c r="B41" s="84" t="s">
        <v>139</v>
      </c>
      <c r="C41" s="85"/>
      <c r="D41" s="86">
        <f t="shared" si="14"/>
        <v>0</v>
      </c>
      <c r="E41" s="86"/>
      <c r="F41" s="86"/>
      <c r="G41" s="86"/>
      <c r="H41" s="86"/>
      <c r="I41" s="86"/>
      <c r="J41" s="85"/>
      <c r="L41" s="107"/>
    </row>
    <row r="42" ht="14.25" hidden="1" spans="1:10">
      <c r="A42" s="83" t="s">
        <v>140</v>
      </c>
      <c r="B42" s="84" t="s">
        <v>141</v>
      </c>
      <c r="C42" s="85"/>
      <c r="D42" s="86">
        <f t="shared" si="14"/>
        <v>0</v>
      </c>
      <c r="E42" s="86"/>
      <c r="F42" s="86"/>
      <c r="G42" s="86"/>
      <c r="H42" s="86"/>
      <c r="I42" s="86"/>
      <c r="J42" s="85"/>
    </row>
    <row r="43" ht="14.25" hidden="1" spans="1:10">
      <c r="A43" s="83" t="s">
        <v>142</v>
      </c>
      <c r="B43" s="84" t="s">
        <v>143</v>
      </c>
      <c r="C43" s="85"/>
      <c r="D43" s="86">
        <f t="shared" ref="D43:I43" si="15">D44+D45</f>
        <v>0</v>
      </c>
      <c r="E43" s="86">
        <f t="shared" si="15"/>
        <v>0</v>
      </c>
      <c r="F43" s="86">
        <f t="shared" si="15"/>
        <v>0</v>
      </c>
      <c r="G43" s="86">
        <f t="shared" si="15"/>
        <v>0</v>
      </c>
      <c r="H43" s="86">
        <f t="shared" si="15"/>
        <v>0</v>
      </c>
      <c r="I43" s="86">
        <f t="shared" si="15"/>
        <v>0</v>
      </c>
      <c r="J43" s="85"/>
    </row>
    <row r="44" s="47" customFormat="1" ht="19.5" hidden="1" spans="1:19">
      <c r="A44" s="93"/>
      <c r="B44" s="94"/>
      <c r="C44" s="95"/>
      <c r="D44" s="90">
        <f t="shared" si="14"/>
        <v>0</v>
      </c>
      <c r="E44" s="90"/>
      <c r="F44" s="90"/>
      <c r="G44" s="90"/>
      <c r="H44" s="90"/>
      <c r="I44" s="90"/>
      <c r="J44" s="95"/>
      <c r="K44" s="54"/>
      <c r="L44" s="57"/>
      <c r="M44" s="57"/>
      <c r="N44" s="54"/>
      <c r="O44" s="54"/>
      <c r="P44" s="54"/>
      <c r="Q44" s="54"/>
      <c r="R44" s="54"/>
      <c r="S44" s="54"/>
    </row>
    <row r="45" s="45" customFormat="1" ht="19.5" hidden="1" spans="1:19">
      <c r="A45" s="87"/>
      <c r="B45" s="92"/>
      <c r="C45" s="89"/>
      <c r="D45" s="90">
        <f t="shared" si="14"/>
        <v>0</v>
      </c>
      <c r="E45" s="90"/>
      <c r="F45" s="90"/>
      <c r="G45" s="90"/>
      <c r="H45" s="90"/>
      <c r="I45" s="90"/>
      <c r="J45" s="97"/>
      <c r="K45" s="106"/>
      <c r="L45" s="57"/>
      <c r="M45" s="108"/>
      <c r="N45" s="106"/>
      <c r="O45" s="106"/>
      <c r="P45" s="106"/>
      <c r="Q45" s="106"/>
      <c r="R45" s="106"/>
      <c r="S45" s="106"/>
    </row>
    <row r="46" ht="19.5" hidden="1" spans="1:12">
      <c r="A46" s="83" t="s">
        <v>144</v>
      </c>
      <c r="B46" s="84" t="s">
        <v>145</v>
      </c>
      <c r="C46" s="85"/>
      <c r="D46" s="86">
        <f t="shared" ref="D46:I46" si="16">D47+D48</f>
        <v>0</v>
      </c>
      <c r="E46" s="86">
        <f t="shared" si="16"/>
        <v>0</v>
      </c>
      <c r="F46" s="86">
        <f t="shared" si="16"/>
        <v>0</v>
      </c>
      <c r="G46" s="86">
        <f t="shared" si="16"/>
        <v>0</v>
      </c>
      <c r="H46" s="86">
        <f t="shared" si="16"/>
        <v>0</v>
      </c>
      <c r="I46" s="86">
        <f t="shared" si="16"/>
        <v>0</v>
      </c>
      <c r="J46" s="85"/>
      <c r="L46" s="107"/>
    </row>
    <row r="47" s="45" customFormat="1" ht="19.5" hidden="1" spans="1:19">
      <c r="A47" s="87"/>
      <c r="B47" s="96"/>
      <c r="C47" s="97"/>
      <c r="D47" s="90">
        <f t="shared" si="14"/>
        <v>0</v>
      </c>
      <c r="E47" s="91"/>
      <c r="F47" s="98"/>
      <c r="G47" s="91"/>
      <c r="H47" s="91"/>
      <c r="I47" s="91"/>
      <c r="J47" s="97"/>
      <c r="K47" s="106"/>
      <c r="L47" s="107"/>
      <c r="M47" s="108"/>
      <c r="N47" s="106"/>
      <c r="O47" s="106"/>
      <c r="P47" s="106"/>
      <c r="Q47" s="106"/>
      <c r="R47" s="106"/>
      <c r="S47" s="106"/>
    </row>
    <row r="48" s="45" customFormat="1" ht="19.5" hidden="1" spans="1:19">
      <c r="A48" s="87"/>
      <c r="B48" s="96"/>
      <c r="C48" s="97"/>
      <c r="D48" s="90">
        <f t="shared" si="14"/>
        <v>0</v>
      </c>
      <c r="E48" s="91"/>
      <c r="F48" s="98"/>
      <c r="G48" s="91"/>
      <c r="H48" s="91"/>
      <c r="I48" s="91"/>
      <c r="J48" s="97"/>
      <c r="K48" s="106"/>
      <c r="L48" s="57"/>
      <c r="M48" s="108"/>
      <c r="N48" s="106"/>
      <c r="O48" s="106"/>
      <c r="P48" s="106"/>
      <c r="Q48" s="106"/>
      <c r="R48" s="106"/>
      <c r="S48" s="106"/>
    </row>
    <row r="49" ht="19.5" hidden="1" spans="1:12">
      <c r="A49" s="83" t="s">
        <v>146</v>
      </c>
      <c r="B49" s="84" t="s">
        <v>147</v>
      </c>
      <c r="C49" s="85"/>
      <c r="D49" s="86">
        <f t="shared" ref="D49:I49" si="17">D50+D51</f>
        <v>0</v>
      </c>
      <c r="E49" s="86">
        <f t="shared" si="17"/>
        <v>0</v>
      </c>
      <c r="F49" s="86">
        <f t="shared" si="17"/>
        <v>0</v>
      </c>
      <c r="G49" s="86">
        <f t="shared" si="17"/>
        <v>0</v>
      </c>
      <c r="H49" s="86">
        <f t="shared" si="17"/>
        <v>0</v>
      </c>
      <c r="I49" s="86">
        <f t="shared" si="17"/>
        <v>0</v>
      </c>
      <c r="J49" s="85"/>
      <c r="L49" s="107"/>
    </row>
    <row r="50" s="45" customFormat="1" ht="19.5" hidden="1" spans="1:19">
      <c r="A50" s="87"/>
      <c r="B50" s="92"/>
      <c r="C50" s="89"/>
      <c r="D50" s="90">
        <f>E50+F50+G50+H50+I50</f>
        <v>0</v>
      </c>
      <c r="E50" s="90"/>
      <c r="F50" s="90"/>
      <c r="G50" s="90"/>
      <c r="H50" s="90"/>
      <c r="I50" s="90"/>
      <c r="J50" s="97"/>
      <c r="K50" s="106"/>
      <c r="L50" s="107"/>
      <c r="M50" s="108"/>
      <c r="N50" s="106"/>
      <c r="O50" s="106"/>
      <c r="P50" s="106"/>
      <c r="Q50" s="106"/>
      <c r="R50" s="106"/>
      <c r="S50" s="106"/>
    </row>
    <row r="51" s="45" customFormat="1" ht="19.5" hidden="1" spans="1:19">
      <c r="A51" s="87"/>
      <c r="B51" s="92"/>
      <c r="C51" s="89"/>
      <c r="D51" s="90">
        <f>E51+F51+G51+H51+I51</f>
        <v>0</v>
      </c>
      <c r="E51" s="90"/>
      <c r="F51" s="90"/>
      <c r="G51" s="90"/>
      <c r="H51" s="90"/>
      <c r="I51" s="90"/>
      <c r="J51" s="97"/>
      <c r="K51" s="106"/>
      <c r="L51" s="57"/>
      <c r="M51" s="108"/>
      <c r="N51" s="106"/>
      <c r="O51" s="106"/>
      <c r="P51" s="106"/>
      <c r="Q51" s="106"/>
      <c r="R51" s="106"/>
      <c r="S51" s="106"/>
    </row>
    <row r="52" ht="19.5" spans="1:12">
      <c r="A52" s="83" t="s">
        <v>148</v>
      </c>
      <c r="B52" s="84" t="s">
        <v>149</v>
      </c>
      <c r="C52" s="85"/>
      <c r="D52" s="86">
        <f t="shared" ref="D52:I52" si="18">D53+D54</f>
        <v>500000</v>
      </c>
      <c r="E52" s="86">
        <f t="shared" si="18"/>
        <v>0</v>
      </c>
      <c r="F52" s="86">
        <f t="shared" si="18"/>
        <v>0</v>
      </c>
      <c r="G52" s="86">
        <f t="shared" si="18"/>
        <v>500000</v>
      </c>
      <c r="H52" s="86">
        <f t="shared" si="18"/>
        <v>0</v>
      </c>
      <c r="I52" s="86">
        <f t="shared" si="18"/>
        <v>0</v>
      </c>
      <c r="J52" s="85"/>
      <c r="L52" s="107"/>
    </row>
    <row r="53" s="45" customFormat="1" ht="19.5" spans="1:19">
      <c r="A53" s="87"/>
      <c r="B53" s="92"/>
      <c r="C53" s="89" t="s">
        <v>503</v>
      </c>
      <c r="D53" s="90">
        <f>E53+F53+G53+H53+I53</f>
        <v>500000</v>
      </c>
      <c r="E53" s="90"/>
      <c r="F53" s="90"/>
      <c r="G53" s="90">
        <v>500000</v>
      </c>
      <c r="H53" s="90"/>
      <c r="I53" s="90"/>
      <c r="J53" s="97"/>
      <c r="K53" s="106"/>
      <c r="L53" s="57"/>
      <c r="M53" s="108"/>
      <c r="N53" s="106"/>
      <c r="O53" s="106"/>
      <c r="P53" s="106"/>
      <c r="Q53" s="106"/>
      <c r="R53" s="106"/>
      <c r="S53" s="106"/>
    </row>
    <row r="54" s="45" customFormat="1" ht="19.5" hidden="1" spans="1:19">
      <c r="A54" s="87"/>
      <c r="B54" s="92"/>
      <c r="C54" s="89"/>
      <c r="D54" s="90">
        <f>E54+F54+G54+H54+I54</f>
        <v>0</v>
      </c>
      <c r="E54" s="90"/>
      <c r="F54" s="90"/>
      <c r="G54" s="90"/>
      <c r="H54" s="90"/>
      <c r="I54" s="90"/>
      <c r="J54" s="97"/>
      <c r="K54" s="106"/>
      <c r="L54" s="57"/>
      <c r="M54" s="108"/>
      <c r="N54" s="106"/>
      <c r="O54" s="106"/>
      <c r="P54" s="106"/>
      <c r="Q54" s="106"/>
      <c r="R54" s="106"/>
      <c r="S54" s="106"/>
    </row>
    <row r="55" ht="14.25" spans="1:10">
      <c r="A55" s="83" t="s">
        <v>150</v>
      </c>
      <c r="B55" s="84" t="s">
        <v>151</v>
      </c>
      <c r="C55" s="85"/>
      <c r="D55" s="86">
        <f t="shared" ref="D55:I55" si="19">D56+D57</f>
        <v>1000000</v>
      </c>
      <c r="E55" s="86">
        <f t="shared" si="19"/>
        <v>0</v>
      </c>
      <c r="F55" s="86">
        <f t="shared" si="19"/>
        <v>0</v>
      </c>
      <c r="G55" s="86">
        <f t="shared" si="19"/>
        <v>1000000</v>
      </c>
      <c r="H55" s="86">
        <f t="shared" si="19"/>
        <v>0</v>
      </c>
      <c r="I55" s="86">
        <f t="shared" si="19"/>
        <v>0</v>
      </c>
      <c r="J55" s="85"/>
    </row>
    <row r="56" ht="14.25" spans="1:10">
      <c r="A56" s="93"/>
      <c r="B56" s="94"/>
      <c r="C56" s="95" t="s">
        <v>504</v>
      </c>
      <c r="D56" s="90">
        <f>E56+F56+G56+H56+I56</f>
        <v>1000000</v>
      </c>
      <c r="E56" s="90"/>
      <c r="F56" s="90"/>
      <c r="G56" s="90">
        <v>1000000</v>
      </c>
      <c r="H56" s="90"/>
      <c r="I56" s="90"/>
      <c r="J56" s="95"/>
    </row>
    <row r="57" s="45" customFormat="1" ht="19.5" hidden="1" spans="1:19">
      <c r="A57" s="87"/>
      <c r="B57" s="99"/>
      <c r="C57" s="89"/>
      <c r="D57" s="90">
        <f>E57+F57+G57+H57+I57</f>
        <v>0</v>
      </c>
      <c r="E57" s="90"/>
      <c r="F57" s="90"/>
      <c r="G57" s="90"/>
      <c r="H57" s="90"/>
      <c r="I57" s="90"/>
      <c r="J57" s="97"/>
      <c r="K57" s="106"/>
      <c r="L57" s="57"/>
      <c r="M57" s="108"/>
      <c r="N57" s="106"/>
      <c r="O57" s="106"/>
      <c r="P57" s="106"/>
      <c r="Q57" s="106"/>
      <c r="R57" s="106"/>
      <c r="S57" s="106"/>
    </row>
    <row r="58" ht="14.25" hidden="1" spans="1:10">
      <c r="A58" s="83" t="s">
        <v>152</v>
      </c>
      <c r="B58" s="84" t="s">
        <v>153</v>
      </c>
      <c r="C58" s="85"/>
      <c r="D58" s="86">
        <f t="shared" ref="D58:I58" si="20">D59</f>
        <v>0</v>
      </c>
      <c r="E58" s="86">
        <f t="shared" si="20"/>
        <v>0</v>
      </c>
      <c r="F58" s="86">
        <f t="shared" si="20"/>
        <v>0</v>
      </c>
      <c r="G58" s="86">
        <f t="shared" si="20"/>
        <v>0</v>
      </c>
      <c r="H58" s="86">
        <f t="shared" si="20"/>
        <v>0</v>
      </c>
      <c r="I58" s="86">
        <f t="shared" si="20"/>
        <v>0</v>
      </c>
      <c r="J58" s="85"/>
    </row>
    <row r="59" s="45" customFormat="1" ht="19.5" hidden="1" spans="1:19">
      <c r="A59" s="87"/>
      <c r="B59" s="92"/>
      <c r="C59" s="89"/>
      <c r="D59" s="90">
        <f>E59+F59+G59+H59+I59</f>
        <v>0</v>
      </c>
      <c r="E59" s="90"/>
      <c r="F59" s="90"/>
      <c r="G59" s="90"/>
      <c r="H59" s="90"/>
      <c r="I59" s="90"/>
      <c r="J59" s="97"/>
      <c r="K59" s="106"/>
      <c r="L59" s="57"/>
      <c r="M59" s="108"/>
      <c r="N59" s="106"/>
      <c r="O59" s="106"/>
      <c r="P59" s="106"/>
      <c r="Q59" s="106"/>
      <c r="R59" s="106"/>
      <c r="S59" s="106"/>
    </row>
    <row r="60" ht="14.25" spans="1:10">
      <c r="A60" s="83" t="s">
        <v>154</v>
      </c>
      <c r="B60" s="84" t="s">
        <v>155</v>
      </c>
      <c r="C60" s="85"/>
      <c r="D60" s="86">
        <f t="shared" ref="D60:I60" si="21">D61</f>
        <v>600000</v>
      </c>
      <c r="E60" s="86">
        <f t="shared" si="21"/>
        <v>0</v>
      </c>
      <c r="F60" s="86">
        <f t="shared" si="21"/>
        <v>0</v>
      </c>
      <c r="G60" s="86">
        <f t="shared" si="21"/>
        <v>600000</v>
      </c>
      <c r="H60" s="86">
        <f t="shared" si="21"/>
        <v>0</v>
      </c>
      <c r="I60" s="86">
        <f t="shared" si="21"/>
        <v>0</v>
      </c>
      <c r="J60" s="85"/>
    </row>
    <row r="61" s="45" customFormat="1" ht="19.5" spans="1:19">
      <c r="A61" s="87"/>
      <c r="B61" s="92"/>
      <c r="C61" s="89" t="s">
        <v>505</v>
      </c>
      <c r="D61" s="90">
        <f>E61+F61+G61+H61+I61</f>
        <v>600000</v>
      </c>
      <c r="E61" s="90"/>
      <c r="F61" s="90"/>
      <c r="G61" s="90">
        <v>600000</v>
      </c>
      <c r="H61" s="90"/>
      <c r="I61" s="90"/>
      <c r="J61" s="97"/>
      <c r="K61" s="106"/>
      <c r="L61" s="57"/>
      <c r="M61" s="108"/>
      <c r="N61" s="106"/>
      <c r="O61" s="106"/>
      <c r="P61" s="106"/>
      <c r="Q61" s="106"/>
      <c r="R61" s="106"/>
      <c r="S61" s="106"/>
    </row>
    <row r="62" ht="19.5" spans="1:12">
      <c r="A62" s="83" t="s">
        <v>156</v>
      </c>
      <c r="B62" s="84" t="s">
        <v>157</v>
      </c>
      <c r="C62" s="85"/>
      <c r="D62" s="86">
        <f t="shared" ref="D62:I62" si="22">D63+D64</f>
        <v>30000</v>
      </c>
      <c r="E62" s="86">
        <f t="shared" si="22"/>
        <v>0</v>
      </c>
      <c r="F62" s="86">
        <f t="shared" si="22"/>
        <v>0</v>
      </c>
      <c r="G62" s="86">
        <f t="shared" si="22"/>
        <v>30000</v>
      </c>
      <c r="H62" s="86">
        <f t="shared" si="22"/>
        <v>0</v>
      </c>
      <c r="I62" s="86">
        <f t="shared" si="22"/>
        <v>0</v>
      </c>
      <c r="J62" s="85"/>
      <c r="L62" s="107"/>
    </row>
    <row r="63" s="46" customFormat="1" ht="19.5" spans="1:19">
      <c r="A63" s="87"/>
      <c r="B63" s="88"/>
      <c r="C63" s="89" t="s">
        <v>506</v>
      </c>
      <c r="D63" s="90">
        <f t="shared" ref="D63:D68" si="23">E63+F63+G63+H63+I63</f>
        <v>30000</v>
      </c>
      <c r="E63" s="91"/>
      <c r="F63" s="91"/>
      <c r="G63" s="91">
        <v>30000</v>
      </c>
      <c r="H63" s="91"/>
      <c r="I63" s="91"/>
      <c r="J63" s="97"/>
      <c r="K63" s="106"/>
      <c r="L63" s="57"/>
      <c r="M63" s="108"/>
      <c r="N63" s="106"/>
      <c r="O63" s="106"/>
      <c r="P63" s="106"/>
      <c r="Q63" s="106"/>
      <c r="R63" s="106"/>
      <c r="S63" s="106"/>
    </row>
    <row r="64" s="46" customFormat="1" ht="19.5" hidden="1" spans="1:19">
      <c r="A64" s="87"/>
      <c r="B64" s="88"/>
      <c r="C64" s="89"/>
      <c r="D64" s="90">
        <f t="shared" si="23"/>
        <v>0</v>
      </c>
      <c r="E64" s="91"/>
      <c r="F64" s="91"/>
      <c r="G64" s="91"/>
      <c r="H64" s="91"/>
      <c r="I64" s="91"/>
      <c r="J64" s="97"/>
      <c r="K64" s="106"/>
      <c r="L64" s="107"/>
      <c r="M64" s="108"/>
      <c r="N64" s="106"/>
      <c r="O64" s="106"/>
      <c r="P64" s="106"/>
      <c r="Q64" s="106"/>
      <c r="R64" s="106"/>
      <c r="S64" s="106"/>
    </row>
    <row r="65" ht="14.25" hidden="1" spans="1:10">
      <c r="A65" s="83" t="s">
        <v>158</v>
      </c>
      <c r="B65" s="84" t="s">
        <v>159</v>
      </c>
      <c r="C65" s="85"/>
      <c r="D65" s="86">
        <f t="shared" si="23"/>
        <v>0</v>
      </c>
      <c r="E65" s="86"/>
      <c r="F65" s="86"/>
      <c r="G65" s="86"/>
      <c r="H65" s="86"/>
      <c r="I65" s="86"/>
      <c r="J65" s="85"/>
    </row>
    <row r="66" ht="14.25" hidden="1" spans="1:10">
      <c r="A66" s="83" t="s">
        <v>160</v>
      </c>
      <c r="B66" s="84" t="s">
        <v>161</v>
      </c>
      <c r="C66" s="85"/>
      <c r="D66" s="86">
        <f t="shared" si="23"/>
        <v>0</v>
      </c>
      <c r="E66" s="86"/>
      <c r="F66" s="86"/>
      <c r="G66" s="86"/>
      <c r="H66" s="86"/>
      <c r="I66" s="86"/>
      <c r="J66" s="85"/>
    </row>
    <row r="67" ht="14.25" hidden="1" spans="1:10">
      <c r="A67" s="110">
        <v>37</v>
      </c>
      <c r="B67" s="84" t="s">
        <v>162</v>
      </c>
      <c r="C67" s="85"/>
      <c r="D67" s="86">
        <f t="shared" si="23"/>
        <v>0</v>
      </c>
      <c r="E67" s="86"/>
      <c r="F67" s="86"/>
      <c r="G67" s="86"/>
      <c r="H67" s="86"/>
      <c r="I67" s="86"/>
      <c r="J67" s="85"/>
    </row>
    <row r="68" ht="14.25" spans="1:10">
      <c r="A68" s="111">
        <v>38</v>
      </c>
      <c r="B68" s="84" t="s">
        <v>163</v>
      </c>
      <c r="C68" s="85" t="s">
        <v>507</v>
      </c>
      <c r="D68" s="86">
        <f t="shared" si="23"/>
        <v>100000</v>
      </c>
      <c r="E68" s="86"/>
      <c r="F68" s="86"/>
      <c r="G68" s="86">
        <v>100000</v>
      </c>
      <c r="H68" s="86"/>
      <c r="I68" s="86"/>
      <c r="J68" s="85"/>
    </row>
    <row r="69" ht="19.5" hidden="1" spans="1:12">
      <c r="A69" s="83" t="s">
        <v>164</v>
      </c>
      <c r="B69" s="84" t="s">
        <v>165</v>
      </c>
      <c r="C69" s="85"/>
      <c r="D69" s="86">
        <f t="shared" ref="D69:I69" si="24">D70</f>
        <v>0</v>
      </c>
      <c r="E69" s="86">
        <f t="shared" si="24"/>
        <v>0</v>
      </c>
      <c r="F69" s="86">
        <f t="shared" si="24"/>
        <v>0</v>
      </c>
      <c r="G69" s="86">
        <f t="shared" si="24"/>
        <v>0</v>
      </c>
      <c r="H69" s="86">
        <f t="shared" si="24"/>
        <v>0</v>
      </c>
      <c r="I69" s="86">
        <f t="shared" si="24"/>
        <v>0</v>
      </c>
      <c r="J69" s="85"/>
      <c r="L69" s="107"/>
    </row>
    <row r="70" s="47" customFormat="1" ht="19.5" hidden="1" spans="1:19">
      <c r="A70" s="93"/>
      <c r="B70" s="94"/>
      <c r="C70" s="95"/>
      <c r="D70" s="90">
        <f>E70+F70+G70+H70+I70</f>
        <v>0</v>
      </c>
      <c r="E70" s="90"/>
      <c r="F70" s="90"/>
      <c r="G70" s="90"/>
      <c r="H70" s="90"/>
      <c r="I70" s="90"/>
      <c r="J70" s="95"/>
      <c r="K70" s="54"/>
      <c r="L70" s="107"/>
      <c r="M70" s="57"/>
      <c r="N70" s="54"/>
      <c r="O70" s="54"/>
      <c r="P70" s="54"/>
      <c r="Q70" s="54"/>
      <c r="R70" s="54"/>
      <c r="S70" s="54"/>
    </row>
    <row r="71" ht="14.25" spans="1:10">
      <c r="A71" s="79" t="s">
        <v>166</v>
      </c>
      <c r="B71" s="80" t="s">
        <v>167</v>
      </c>
      <c r="C71" s="81"/>
      <c r="D71" s="82">
        <f t="shared" ref="D71:I71" si="25">D72+D73+D74+D75+D76</f>
        <v>100000</v>
      </c>
      <c r="E71" s="82">
        <f t="shared" si="25"/>
        <v>0</v>
      </c>
      <c r="F71" s="82">
        <f t="shared" si="25"/>
        <v>0</v>
      </c>
      <c r="G71" s="82">
        <f t="shared" si="25"/>
        <v>100000</v>
      </c>
      <c r="H71" s="82">
        <f t="shared" si="25"/>
        <v>0</v>
      </c>
      <c r="I71" s="82">
        <f t="shared" si="25"/>
        <v>0</v>
      </c>
      <c r="J71" s="81"/>
    </row>
    <row r="72" ht="19.5" hidden="1" spans="1:12">
      <c r="A72" s="83" t="s">
        <v>110</v>
      </c>
      <c r="B72" s="84" t="s">
        <v>168</v>
      </c>
      <c r="C72" s="85"/>
      <c r="D72" s="86">
        <f t="shared" ref="D71:D83" si="26">E72+F72+G72+H72+I72</f>
        <v>0</v>
      </c>
      <c r="E72" s="86"/>
      <c r="F72" s="86"/>
      <c r="G72" s="86"/>
      <c r="H72" s="86"/>
      <c r="I72" s="86"/>
      <c r="J72" s="85"/>
      <c r="L72" s="107"/>
    </row>
    <row r="73" ht="14.25" hidden="1" spans="1:10">
      <c r="A73" s="83" t="s">
        <v>119</v>
      </c>
      <c r="B73" s="84" t="s">
        <v>169</v>
      </c>
      <c r="C73" s="85"/>
      <c r="D73" s="86">
        <f t="shared" si="26"/>
        <v>0</v>
      </c>
      <c r="E73" s="86"/>
      <c r="F73" s="86"/>
      <c r="G73" s="86"/>
      <c r="H73" s="86"/>
      <c r="I73" s="86"/>
      <c r="J73" s="85"/>
    </row>
    <row r="74" ht="19.5" hidden="1" spans="1:12">
      <c r="A74" s="83" t="s">
        <v>121</v>
      </c>
      <c r="B74" s="84" t="s">
        <v>170</v>
      </c>
      <c r="C74" s="85"/>
      <c r="D74" s="86">
        <f t="shared" si="26"/>
        <v>0</v>
      </c>
      <c r="E74" s="86"/>
      <c r="F74" s="86"/>
      <c r="G74" s="86"/>
      <c r="H74" s="86"/>
      <c r="I74" s="86"/>
      <c r="J74" s="85"/>
      <c r="L74" s="107"/>
    </row>
    <row r="75" ht="14.25" spans="1:10">
      <c r="A75" s="83" t="s">
        <v>123</v>
      </c>
      <c r="B75" s="84" t="s">
        <v>171</v>
      </c>
      <c r="C75" s="85" t="s">
        <v>508</v>
      </c>
      <c r="D75" s="86">
        <f t="shared" si="26"/>
        <v>100000</v>
      </c>
      <c r="E75" s="86"/>
      <c r="F75" s="86"/>
      <c r="G75" s="86">
        <v>100000</v>
      </c>
      <c r="H75" s="86"/>
      <c r="I75" s="86"/>
      <c r="J75" s="85"/>
    </row>
    <row r="76" ht="14.25" hidden="1" spans="1:10">
      <c r="A76" s="83" t="s">
        <v>164</v>
      </c>
      <c r="B76" s="84" t="s">
        <v>172</v>
      </c>
      <c r="C76" s="85"/>
      <c r="D76" s="86">
        <f t="shared" ref="D76:I76" si="27">D77+D78</f>
        <v>0</v>
      </c>
      <c r="E76" s="86">
        <f t="shared" si="27"/>
        <v>0</v>
      </c>
      <c r="F76" s="86">
        <f t="shared" si="27"/>
        <v>0</v>
      </c>
      <c r="G76" s="86">
        <f t="shared" si="27"/>
        <v>0</v>
      </c>
      <c r="H76" s="86">
        <f t="shared" si="27"/>
        <v>0</v>
      </c>
      <c r="I76" s="86">
        <f t="shared" si="27"/>
        <v>0</v>
      </c>
      <c r="J76" s="85"/>
    </row>
    <row r="77" s="45" customFormat="1" ht="19.5" hidden="1" spans="1:19">
      <c r="A77" s="87"/>
      <c r="B77" s="88"/>
      <c r="C77" s="89"/>
      <c r="D77" s="90">
        <f t="shared" si="26"/>
        <v>0</v>
      </c>
      <c r="E77" s="91"/>
      <c r="F77" s="91"/>
      <c r="G77" s="91"/>
      <c r="H77" s="91"/>
      <c r="I77" s="91"/>
      <c r="J77" s="97"/>
      <c r="K77" s="106"/>
      <c r="L77" s="107"/>
      <c r="M77" s="108"/>
      <c r="N77" s="106"/>
      <c r="O77" s="106"/>
      <c r="P77" s="106"/>
      <c r="Q77" s="106"/>
      <c r="R77" s="106"/>
      <c r="S77" s="106"/>
    </row>
    <row r="78" s="45" customFormat="1" ht="19.5" hidden="1" spans="1:19">
      <c r="A78" s="87"/>
      <c r="B78" s="88"/>
      <c r="C78" s="89"/>
      <c r="D78" s="90">
        <f t="shared" si="26"/>
        <v>0</v>
      </c>
      <c r="E78" s="91"/>
      <c r="F78" s="91"/>
      <c r="G78" s="91"/>
      <c r="H78" s="91"/>
      <c r="I78" s="91"/>
      <c r="J78" s="97"/>
      <c r="K78" s="106"/>
      <c r="L78" s="57"/>
      <c r="M78" s="108"/>
      <c r="N78" s="106"/>
      <c r="O78" s="106"/>
      <c r="P78" s="106"/>
      <c r="Q78" s="106"/>
      <c r="R78" s="106"/>
      <c r="S78" s="106"/>
    </row>
    <row r="79" ht="14.25" spans="1:10">
      <c r="A79" s="79" t="s">
        <v>173</v>
      </c>
      <c r="B79" s="80" t="s">
        <v>174</v>
      </c>
      <c r="C79" s="81"/>
      <c r="D79" s="82">
        <f t="shared" ref="D79:I79" si="28">D80+D83+D88+D89+D92+D95+D98+D99+D100+D101+D103+D102</f>
        <v>1538964</v>
      </c>
      <c r="E79" s="82">
        <f t="shared" si="28"/>
        <v>0</v>
      </c>
      <c r="F79" s="82">
        <f t="shared" si="28"/>
        <v>30000</v>
      </c>
      <c r="G79" s="82">
        <f t="shared" si="28"/>
        <v>1508964</v>
      </c>
      <c r="H79" s="82">
        <f t="shared" si="28"/>
        <v>0</v>
      </c>
      <c r="I79" s="82">
        <f t="shared" si="28"/>
        <v>0</v>
      </c>
      <c r="J79" s="81"/>
    </row>
    <row r="80" ht="19.5" hidden="1" spans="1:12">
      <c r="A80" s="83" t="s">
        <v>110</v>
      </c>
      <c r="B80" s="84" t="s">
        <v>175</v>
      </c>
      <c r="C80" s="85"/>
      <c r="D80" s="86">
        <f t="shared" ref="D80:I80" si="29">D81+D82</f>
        <v>0</v>
      </c>
      <c r="E80" s="86">
        <f t="shared" si="29"/>
        <v>0</v>
      </c>
      <c r="F80" s="86">
        <f t="shared" si="29"/>
        <v>0</v>
      </c>
      <c r="G80" s="86">
        <f t="shared" si="29"/>
        <v>0</v>
      </c>
      <c r="H80" s="86">
        <f t="shared" si="29"/>
        <v>0</v>
      </c>
      <c r="I80" s="86">
        <f t="shared" si="29"/>
        <v>0</v>
      </c>
      <c r="J80" s="85"/>
      <c r="L80" s="107"/>
    </row>
    <row r="81" s="45" customFormat="1" ht="19.5" hidden="1" spans="1:19">
      <c r="A81" s="87"/>
      <c r="B81" s="92"/>
      <c r="C81" s="89"/>
      <c r="D81" s="90">
        <f>E81+F81+G81+H81+I81</f>
        <v>0</v>
      </c>
      <c r="E81" s="90"/>
      <c r="F81" s="90"/>
      <c r="G81" s="90"/>
      <c r="H81" s="90"/>
      <c r="I81" s="90"/>
      <c r="J81" s="97"/>
      <c r="K81" s="106"/>
      <c r="L81" s="57"/>
      <c r="M81" s="108"/>
      <c r="N81" s="106"/>
      <c r="O81" s="106"/>
      <c r="P81" s="106"/>
      <c r="Q81" s="106"/>
      <c r="R81" s="106"/>
      <c r="S81" s="106"/>
    </row>
    <row r="82" s="45" customFormat="1" ht="19.5" hidden="1" spans="1:19">
      <c r="A82" s="87"/>
      <c r="B82" s="92"/>
      <c r="C82" s="89"/>
      <c r="D82" s="90">
        <f>E82+F82+G82+H82+I82</f>
        <v>0</v>
      </c>
      <c r="E82" s="90"/>
      <c r="F82" s="90"/>
      <c r="G82" s="90"/>
      <c r="H82" s="90"/>
      <c r="I82" s="90"/>
      <c r="J82" s="97"/>
      <c r="K82" s="106"/>
      <c r="L82" s="107"/>
      <c r="M82" s="108"/>
      <c r="N82" s="106"/>
      <c r="O82" s="106"/>
      <c r="P82" s="106"/>
      <c r="Q82" s="106"/>
      <c r="R82" s="106"/>
      <c r="S82" s="106"/>
    </row>
    <row r="83" ht="14.25" spans="1:10">
      <c r="A83" s="83" t="s">
        <v>112</v>
      </c>
      <c r="B83" s="84" t="s">
        <v>176</v>
      </c>
      <c r="C83" s="85"/>
      <c r="D83" s="86">
        <f t="shared" ref="D83:I83" si="30">D84+D87+D85+D86</f>
        <v>250964</v>
      </c>
      <c r="E83" s="86">
        <f t="shared" si="30"/>
        <v>0</v>
      </c>
      <c r="F83" s="86">
        <f t="shared" si="30"/>
        <v>30000</v>
      </c>
      <c r="G83" s="86">
        <f t="shared" si="30"/>
        <v>220964</v>
      </c>
      <c r="H83" s="86">
        <f t="shared" si="30"/>
        <v>0</v>
      </c>
      <c r="I83" s="86">
        <f t="shared" si="30"/>
        <v>0</v>
      </c>
      <c r="J83" s="85"/>
    </row>
    <row r="84" s="45" customFormat="1" ht="19.5" spans="1:19">
      <c r="A84" s="87"/>
      <c r="B84" s="92" t="s">
        <v>509</v>
      </c>
      <c r="C84" s="89" t="s">
        <v>510</v>
      </c>
      <c r="D84" s="90">
        <f>E84+F84+G84+H84+I84</f>
        <v>30000</v>
      </c>
      <c r="E84" s="90"/>
      <c r="F84" s="90">
        <v>30000</v>
      </c>
      <c r="G84" s="90"/>
      <c r="H84" s="90"/>
      <c r="I84" s="90"/>
      <c r="J84" s="97" t="s">
        <v>511</v>
      </c>
      <c r="K84" s="106"/>
      <c r="L84" s="107"/>
      <c r="M84" s="108"/>
      <c r="N84" s="106"/>
      <c r="O84" s="106"/>
      <c r="P84" s="106"/>
      <c r="Q84" s="106"/>
      <c r="R84" s="106"/>
      <c r="S84" s="106"/>
    </row>
    <row r="85" s="45" customFormat="1" ht="19.5" spans="1:19">
      <c r="A85" s="87"/>
      <c r="B85" s="92"/>
      <c r="C85" s="89" t="s">
        <v>512</v>
      </c>
      <c r="D85" s="90">
        <f>E85+F85+G85+H85+I85</f>
        <v>40964</v>
      </c>
      <c r="E85" s="90"/>
      <c r="F85" s="90"/>
      <c r="G85" s="90">
        <v>40964</v>
      </c>
      <c r="H85" s="90"/>
      <c r="I85" s="90"/>
      <c r="J85" s="97" t="s">
        <v>513</v>
      </c>
      <c r="K85" s="106"/>
      <c r="L85" s="107"/>
      <c r="M85" s="108"/>
      <c r="N85" s="106"/>
      <c r="O85" s="106"/>
      <c r="P85" s="106"/>
      <c r="Q85" s="106"/>
      <c r="R85" s="106"/>
      <c r="S85" s="106"/>
    </row>
    <row r="86" s="45" customFormat="1" ht="19.5" spans="1:19">
      <c r="A86" s="87"/>
      <c r="B86" s="92"/>
      <c r="C86" s="89" t="s">
        <v>514</v>
      </c>
      <c r="D86" s="90">
        <f t="shared" ref="D86:D102" si="31">E86+F86+G86+H86+I86</f>
        <v>180000</v>
      </c>
      <c r="E86" s="90"/>
      <c r="F86" s="90"/>
      <c r="G86" s="90">
        <v>180000</v>
      </c>
      <c r="H86" s="90"/>
      <c r="I86" s="90"/>
      <c r="J86" s="97" t="s">
        <v>515</v>
      </c>
      <c r="K86" s="106"/>
      <c r="L86" s="107"/>
      <c r="M86" s="108"/>
      <c r="N86" s="106"/>
      <c r="O86" s="106"/>
      <c r="P86" s="106"/>
      <c r="Q86" s="106"/>
      <c r="R86" s="106"/>
      <c r="S86" s="106"/>
    </row>
    <row r="87" s="45" customFormat="1" ht="19.5" hidden="1" spans="1:19">
      <c r="A87" s="87"/>
      <c r="B87" s="92"/>
      <c r="C87" s="89"/>
      <c r="D87" s="90">
        <f t="shared" si="31"/>
        <v>0</v>
      </c>
      <c r="E87" s="91"/>
      <c r="F87" s="91"/>
      <c r="G87" s="91"/>
      <c r="H87" s="91"/>
      <c r="I87" s="91"/>
      <c r="J87" s="97"/>
      <c r="K87" s="106"/>
      <c r="L87" s="107"/>
      <c r="M87" s="108"/>
      <c r="N87" s="106"/>
      <c r="O87" s="106"/>
      <c r="P87" s="106"/>
      <c r="Q87" s="106"/>
      <c r="R87" s="106"/>
      <c r="S87" s="106"/>
    </row>
    <row r="88" ht="14.25" hidden="1" spans="1:10">
      <c r="A88" s="83" t="s">
        <v>114</v>
      </c>
      <c r="B88" s="84" t="s">
        <v>179</v>
      </c>
      <c r="C88" s="85"/>
      <c r="D88" s="86">
        <f t="shared" si="31"/>
        <v>0</v>
      </c>
      <c r="E88" s="86"/>
      <c r="F88" s="86"/>
      <c r="G88" s="86"/>
      <c r="H88" s="86"/>
      <c r="I88" s="86"/>
      <c r="J88" s="85"/>
    </row>
    <row r="89" ht="19.5" hidden="1" spans="1:12">
      <c r="A89" s="83" t="s">
        <v>119</v>
      </c>
      <c r="B89" s="84" t="s">
        <v>180</v>
      </c>
      <c r="C89" s="85"/>
      <c r="D89" s="86">
        <f t="shared" ref="D89:I89" si="32">D90+D91</f>
        <v>0</v>
      </c>
      <c r="E89" s="86">
        <f t="shared" si="32"/>
        <v>0</v>
      </c>
      <c r="F89" s="86">
        <f t="shared" si="32"/>
        <v>0</v>
      </c>
      <c r="G89" s="86">
        <f t="shared" si="32"/>
        <v>0</v>
      </c>
      <c r="H89" s="86">
        <f t="shared" si="32"/>
        <v>0</v>
      </c>
      <c r="I89" s="86">
        <f t="shared" si="32"/>
        <v>0</v>
      </c>
      <c r="J89" s="85"/>
      <c r="L89" s="107"/>
    </row>
    <row r="90" s="45" customFormat="1" ht="19.5" hidden="1" spans="1:19">
      <c r="A90" s="87"/>
      <c r="B90" s="92"/>
      <c r="C90" s="89"/>
      <c r="D90" s="90">
        <f t="shared" si="31"/>
        <v>0</v>
      </c>
      <c r="E90" s="90"/>
      <c r="F90" s="90"/>
      <c r="G90" s="90"/>
      <c r="H90" s="90"/>
      <c r="I90" s="90"/>
      <c r="J90" s="97"/>
      <c r="K90" s="106"/>
      <c r="L90" s="107"/>
      <c r="M90" s="108"/>
      <c r="N90" s="106"/>
      <c r="O90" s="106"/>
      <c r="P90" s="106"/>
      <c r="Q90" s="106"/>
      <c r="R90" s="106"/>
      <c r="S90" s="106"/>
    </row>
    <row r="91" s="45" customFormat="1" ht="19.5" hidden="1" spans="1:19">
      <c r="A91" s="87"/>
      <c r="B91" s="92"/>
      <c r="C91" s="89"/>
      <c r="D91" s="90">
        <f t="shared" si="31"/>
        <v>0</v>
      </c>
      <c r="E91" s="90"/>
      <c r="F91" s="90"/>
      <c r="G91" s="90"/>
      <c r="H91" s="90"/>
      <c r="I91" s="90"/>
      <c r="J91" s="97"/>
      <c r="K91" s="106"/>
      <c r="L91" s="57"/>
      <c r="M91" s="108"/>
      <c r="N91" s="106"/>
      <c r="O91" s="106"/>
      <c r="P91" s="106"/>
      <c r="Q91" s="106"/>
      <c r="R91" s="106"/>
      <c r="S91" s="106"/>
    </row>
    <row r="92" ht="14.25" hidden="1" spans="1:10">
      <c r="A92" s="83" t="s">
        <v>121</v>
      </c>
      <c r="B92" s="84" t="s">
        <v>181</v>
      </c>
      <c r="C92" s="85"/>
      <c r="D92" s="86">
        <f t="shared" ref="D92:I92" si="33">D93+D94</f>
        <v>0</v>
      </c>
      <c r="E92" s="86">
        <f t="shared" si="33"/>
        <v>0</v>
      </c>
      <c r="F92" s="86">
        <f t="shared" si="33"/>
        <v>0</v>
      </c>
      <c r="G92" s="86">
        <f t="shared" si="33"/>
        <v>0</v>
      </c>
      <c r="H92" s="86">
        <f t="shared" si="33"/>
        <v>0</v>
      </c>
      <c r="I92" s="86">
        <f t="shared" si="33"/>
        <v>0</v>
      </c>
      <c r="J92" s="85"/>
    </row>
    <row r="93" s="45" customFormat="1" ht="19.5" hidden="1" spans="1:19">
      <c r="A93" s="87"/>
      <c r="B93" s="92"/>
      <c r="C93" s="89"/>
      <c r="D93" s="90">
        <f t="shared" si="31"/>
        <v>0</v>
      </c>
      <c r="E93" s="90"/>
      <c r="F93" s="90"/>
      <c r="G93" s="90"/>
      <c r="H93" s="90"/>
      <c r="I93" s="90"/>
      <c r="J93" s="97"/>
      <c r="K93" s="106"/>
      <c r="L93" s="107"/>
      <c r="M93" s="108"/>
      <c r="N93" s="106"/>
      <c r="O93" s="106"/>
      <c r="P93" s="106"/>
      <c r="Q93" s="106"/>
      <c r="R93" s="106"/>
      <c r="S93" s="106"/>
    </row>
    <row r="94" s="45" customFormat="1" ht="19.5" hidden="1" spans="1:19">
      <c r="A94" s="87"/>
      <c r="B94" s="92"/>
      <c r="C94" s="112"/>
      <c r="D94" s="90">
        <f t="shared" si="31"/>
        <v>0</v>
      </c>
      <c r="E94" s="90"/>
      <c r="F94" s="90"/>
      <c r="G94" s="90"/>
      <c r="H94" s="90"/>
      <c r="I94" s="90"/>
      <c r="J94" s="109"/>
      <c r="K94" s="106"/>
      <c r="L94" s="107"/>
      <c r="M94" s="108"/>
      <c r="N94" s="106"/>
      <c r="O94" s="106"/>
      <c r="P94" s="106"/>
      <c r="Q94" s="106"/>
      <c r="R94" s="106"/>
      <c r="S94" s="106"/>
    </row>
    <row r="95" ht="14.25" spans="1:10">
      <c r="A95" s="83" t="s">
        <v>123</v>
      </c>
      <c r="B95" s="84" t="s">
        <v>182</v>
      </c>
      <c r="C95" s="85"/>
      <c r="D95" s="86">
        <f t="shared" ref="D95:I95" si="34">D96+D97</f>
        <v>38000</v>
      </c>
      <c r="E95" s="86">
        <f t="shared" si="34"/>
        <v>0</v>
      </c>
      <c r="F95" s="86">
        <f t="shared" si="34"/>
        <v>0</v>
      </c>
      <c r="G95" s="86">
        <f t="shared" si="34"/>
        <v>38000</v>
      </c>
      <c r="H95" s="86">
        <f t="shared" si="34"/>
        <v>0</v>
      </c>
      <c r="I95" s="86">
        <f t="shared" si="34"/>
        <v>0</v>
      </c>
      <c r="J95" s="85"/>
    </row>
    <row r="96" s="45" customFormat="1" ht="19.5" spans="1:19">
      <c r="A96" s="87"/>
      <c r="B96" s="92"/>
      <c r="C96" s="89" t="s">
        <v>516</v>
      </c>
      <c r="D96" s="90">
        <f t="shared" si="31"/>
        <v>38000</v>
      </c>
      <c r="E96" s="90"/>
      <c r="F96" s="90"/>
      <c r="G96" s="90">
        <v>38000</v>
      </c>
      <c r="H96" s="90"/>
      <c r="I96" s="90"/>
      <c r="J96" s="97" t="s">
        <v>511</v>
      </c>
      <c r="K96" s="106"/>
      <c r="L96" s="57"/>
      <c r="M96" s="108"/>
      <c r="N96" s="106"/>
      <c r="O96" s="106"/>
      <c r="P96" s="106"/>
      <c r="Q96" s="106"/>
      <c r="R96" s="106"/>
      <c r="S96" s="106"/>
    </row>
    <row r="97" s="45" customFormat="1" ht="19.5" hidden="1" spans="1:19">
      <c r="A97" s="87"/>
      <c r="B97" s="92"/>
      <c r="C97" s="89"/>
      <c r="D97" s="90">
        <f t="shared" si="31"/>
        <v>0</v>
      </c>
      <c r="E97" s="90"/>
      <c r="F97" s="90"/>
      <c r="G97" s="90"/>
      <c r="H97" s="90"/>
      <c r="I97" s="90"/>
      <c r="J97" s="97"/>
      <c r="K97" s="106"/>
      <c r="L97" s="107"/>
      <c r="M97" s="108"/>
      <c r="N97" s="106"/>
      <c r="O97" s="106"/>
      <c r="P97" s="106"/>
      <c r="Q97" s="106"/>
      <c r="R97" s="106"/>
      <c r="S97" s="106"/>
    </row>
    <row r="98" ht="19.5" hidden="1" spans="1:12">
      <c r="A98" s="83" t="s">
        <v>126</v>
      </c>
      <c r="B98" s="84" t="s">
        <v>184</v>
      </c>
      <c r="C98" s="85"/>
      <c r="D98" s="86">
        <f t="shared" si="31"/>
        <v>0</v>
      </c>
      <c r="E98" s="86"/>
      <c r="F98" s="86"/>
      <c r="G98" s="86"/>
      <c r="H98" s="86"/>
      <c r="I98" s="86"/>
      <c r="J98" s="85"/>
      <c r="L98" s="107"/>
    </row>
    <row r="99" ht="14.25" hidden="1" spans="1:10">
      <c r="A99" s="83" t="s">
        <v>128</v>
      </c>
      <c r="B99" s="84" t="s">
        <v>185</v>
      </c>
      <c r="C99" s="85"/>
      <c r="D99" s="86">
        <f t="shared" si="31"/>
        <v>0</v>
      </c>
      <c r="E99" s="86"/>
      <c r="F99" s="86"/>
      <c r="G99" s="86"/>
      <c r="H99" s="86"/>
      <c r="I99" s="86"/>
      <c r="J99" s="85"/>
    </row>
    <row r="100" ht="14.25" hidden="1" spans="1:10">
      <c r="A100" s="83" t="s">
        <v>130</v>
      </c>
      <c r="B100" s="84" t="s">
        <v>186</v>
      </c>
      <c r="C100" s="85"/>
      <c r="D100" s="86">
        <f t="shared" si="31"/>
        <v>0</v>
      </c>
      <c r="E100" s="86"/>
      <c r="F100" s="86"/>
      <c r="G100" s="86"/>
      <c r="H100" s="86"/>
      <c r="I100" s="86"/>
      <c r="J100" s="85"/>
    </row>
    <row r="101" ht="19.5" hidden="1" spans="1:12">
      <c r="A101" s="83" t="s">
        <v>132</v>
      </c>
      <c r="B101" s="84" t="s">
        <v>187</v>
      </c>
      <c r="C101" s="85"/>
      <c r="D101" s="86">
        <f t="shared" si="31"/>
        <v>0</v>
      </c>
      <c r="E101" s="86"/>
      <c r="F101" s="86"/>
      <c r="G101" s="86"/>
      <c r="H101" s="86"/>
      <c r="I101" s="86"/>
      <c r="J101" s="85"/>
      <c r="L101" s="107"/>
    </row>
    <row r="102" ht="19.5" hidden="1" spans="1:12">
      <c r="A102" s="83" t="s">
        <v>134</v>
      </c>
      <c r="B102" s="84" t="s">
        <v>188</v>
      </c>
      <c r="C102" s="85"/>
      <c r="D102" s="86">
        <f t="shared" si="31"/>
        <v>0</v>
      </c>
      <c r="E102" s="86"/>
      <c r="F102" s="86"/>
      <c r="G102" s="86"/>
      <c r="H102" s="86"/>
      <c r="I102" s="86"/>
      <c r="J102" s="85"/>
      <c r="L102" s="107"/>
    </row>
    <row r="103" ht="14.25" spans="1:10">
      <c r="A103" s="83" t="s">
        <v>164</v>
      </c>
      <c r="B103" s="84" t="s">
        <v>189</v>
      </c>
      <c r="C103" s="85"/>
      <c r="D103" s="86">
        <f t="shared" ref="D103:I103" si="35">D104+D105+D106+D107+D108</f>
        <v>1250000</v>
      </c>
      <c r="E103" s="86">
        <f t="shared" si="35"/>
        <v>0</v>
      </c>
      <c r="F103" s="86">
        <f t="shared" si="35"/>
        <v>0</v>
      </c>
      <c r="G103" s="86">
        <f t="shared" si="35"/>
        <v>1250000</v>
      </c>
      <c r="H103" s="86">
        <f t="shared" si="35"/>
        <v>0</v>
      </c>
      <c r="I103" s="86">
        <f t="shared" si="35"/>
        <v>0</v>
      </c>
      <c r="J103" s="85"/>
    </row>
    <row r="104" s="47" customFormat="1" ht="19.5" spans="1:19">
      <c r="A104" s="93"/>
      <c r="B104" s="94"/>
      <c r="C104" s="89" t="s">
        <v>517</v>
      </c>
      <c r="D104" s="90">
        <f>E104+F104+G104+H104+I104</f>
        <v>300000</v>
      </c>
      <c r="E104" s="90"/>
      <c r="F104" s="90"/>
      <c r="G104" s="90">
        <v>300000</v>
      </c>
      <c r="H104" s="90"/>
      <c r="I104" s="90"/>
      <c r="J104" s="95"/>
      <c r="K104" s="54"/>
      <c r="L104" s="57"/>
      <c r="M104" s="57"/>
      <c r="N104" s="54"/>
      <c r="O104" s="54"/>
      <c r="P104" s="54"/>
      <c r="Q104" s="54"/>
      <c r="R104" s="54"/>
      <c r="S104" s="54"/>
    </row>
    <row r="105" s="47" customFormat="1" ht="19.5" spans="1:19">
      <c r="A105" s="93"/>
      <c r="B105" s="94"/>
      <c r="C105" s="89" t="s">
        <v>518</v>
      </c>
      <c r="D105" s="90">
        <f>E105+F105+G105+H105+I105</f>
        <v>300000</v>
      </c>
      <c r="E105" s="90"/>
      <c r="F105" s="90"/>
      <c r="G105" s="90">
        <v>300000</v>
      </c>
      <c r="H105" s="90"/>
      <c r="I105" s="90"/>
      <c r="J105" s="95"/>
      <c r="K105" s="54"/>
      <c r="L105" s="57"/>
      <c r="M105" s="57"/>
      <c r="N105" s="54"/>
      <c r="O105" s="54"/>
      <c r="P105" s="54"/>
      <c r="Q105" s="54"/>
      <c r="R105" s="54"/>
      <c r="S105" s="54"/>
    </row>
    <row r="106" s="47" customFormat="1" ht="19.5" spans="1:19">
      <c r="A106" s="93"/>
      <c r="B106" s="94"/>
      <c r="C106" s="89" t="s">
        <v>519</v>
      </c>
      <c r="D106" s="90">
        <f>E106+F106+G106+H106+I106</f>
        <v>350000</v>
      </c>
      <c r="E106" s="90"/>
      <c r="F106" s="90"/>
      <c r="G106" s="90">
        <v>350000</v>
      </c>
      <c r="H106" s="90"/>
      <c r="I106" s="90"/>
      <c r="J106" s="95"/>
      <c r="K106" s="54"/>
      <c r="L106" s="57"/>
      <c r="M106" s="57"/>
      <c r="N106" s="54"/>
      <c r="O106" s="54"/>
      <c r="P106" s="54"/>
      <c r="Q106" s="54"/>
      <c r="R106" s="54"/>
      <c r="S106" s="54"/>
    </row>
    <row r="107" s="47" customFormat="1" ht="19.5" spans="1:19">
      <c r="A107" s="93"/>
      <c r="B107" s="94"/>
      <c r="C107" s="89" t="s">
        <v>520</v>
      </c>
      <c r="D107" s="90">
        <f>E107+F107+G107+H107+I107</f>
        <v>200000</v>
      </c>
      <c r="E107" s="90"/>
      <c r="F107" s="90"/>
      <c r="G107" s="90">
        <v>200000</v>
      </c>
      <c r="H107" s="90"/>
      <c r="I107" s="90"/>
      <c r="J107" s="95"/>
      <c r="K107" s="54"/>
      <c r="L107" s="57"/>
      <c r="M107" s="57"/>
      <c r="N107" s="54"/>
      <c r="O107" s="54"/>
      <c r="P107" s="54"/>
      <c r="Q107" s="54"/>
      <c r="R107" s="54"/>
      <c r="S107" s="54"/>
    </row>
    <row r="108" s="47" customFormat="1" ht="19.5" spans="1:19">
      <c r="A108" s="93"/>
      <c r="B108" s="94"/>
      <c r="C108" s="89" t="s">
        <v>521</v>
      </c>
      <c r="D108" s="90">
        <f>E108+F108+G108+H108+I108</f>
        <v>100000</v>
      </c>
      <c r="E108" s="90"/>
      <c r="F108" s="90"/>
      <c r="G108" s="90">
        <v>100000</v>
      </c>
      <c r="H108" s="90"/>
      <c r="I108" s="90"/>
      <c r="J108" s="95"/>
      <c r="K108" s="54"/>
      <c r="L108" s="57"/>
      <c r="M108" s="57"/>
      <c r="N108" s="54"/>
      <c r="O108" s="54"/>
      <c r="P108" s="54"/>
      <c r="Q108" s="54"/>
      <c r="R108" s="54"/>
      <c r="S108" s="54"/>
    </row>
    <row r="109" ht="14.25" hidden="1" spans="1:10">
      <c r="A109" s="83"/>
      <c r="B109" s="113"/>
      <c r="C109" s="85"/>
      <c r="D109" s="86"/>
      <c r="E109" s="86"/>
      <c r="F109" s="86"/>
      <c r="G109" s="86"/>
      <c r="H109" s="86"/>
      <c r="I109" s="86"/>
      <c r="J109" s="85"/>
    </row>
    <row r="110" ht="19.5" spans="1:12">
      <c r="A110" s="79" t="s">
        <v>190</v>
      </c>
      <c r="B110" s="80" t="s">
        <v>191</v>
      </c>
      <c r="C110" s="81"/>
      <c r="D110" s="82">
        <f t="shared" ref="D110:I110" si="36">D111+D112+D115+D118+D119+D120+D121+D122+D123+D126</f>
        <v>300000</v>
      </c>
      <c r="E110" s="82">
        <f t="shared" si="36"/>
        <v>0</v>
      </c>
      <c r="F110" s="82">
        <f t="shared" si="36"/>
        <v>0</v>
      </c>
      <c r="G110" s="82">
        <f t="shared" si="36"/>
        <v>300000</v>
      </c>
      <c r="H110" s="82">
        <f t="shared" si="36"/>
        <v>0</v>
      </c>
      <c r="I110" s="82">
        <f t="shared" si="36"/>
        <v>0</v>
      </c>
      <c r="J110" s="81"/>
      <c r="L110" s="107"/>
    </row>
    <row r="111" ht="14.25" hidden="1" spans="1:10">
      <c r="A111" s="83" t="s">
        <v>110</v>
      </c>
      <c r="B111" s="84" t="s">
        <v>192</v>
      </c>
      <c r="C111" s="85"/>
      <c r="D111" s="86">
        <f>E111+F111+G111+H111+I111</f>
        <v>0</v>
      </c>
      <c r="E111" s="86"/>
      <c r="F111" s="86"/>
      <c r="G111" s="86"/>
      <c r="H111" s="86"/>
      <c r="I111" s="86"/>
      <c r="J111" s="85"/>
    </row>
    <row r="112" ht="14.25" hidden="1" spans="1:10">
      <c r="A112" s="83" t="s">
        <v>112</v>
      </c>
      <c r="B112" s="84" t="s">
        <v>193</v>
      </c>
      <c r="C112" s="85"/>
      <c r="D112" s="86">
        <f t="shared" ref="D112:I112" si="37">D113+D114</f>
        <v>0</v>
      </c>
      <c r="E112" s="86">
        <f t="shared" si="37"/>
        <v>0</v>
      </c>
      <c r="F112" s="86">
        <f t="shared" si="37"/>
        <v>0</v>
      </c>
      <c r="G112" s="86">
        <f t="shared" si="37"/>
        <v>0</v>
      </c>
      <c r="H112" s="86">
        <f t="shared" si="37"/>
        <v>0</v>
      </c>
      <c r="I112" s="86">
        <f t="shared" si="37"/>
        <v>0</v>
      </c>
      <c r="J112" s="85"/>
    </row>
    <row r="113" s="47" customFormat="1" ht="19.5" hidden="1" spans="1:19">
      <c r="A113" s="93"/>
      <c r="B113" s="114"/>
      <c r="C113" s="115"/>
      <c r="D113" s="90">
        <f>E113+F113+G113+H113+I113</f>
        <v>0</v>
      </c>
      <c r="E113" s="90"/>
      <c r="F113" s="90"/>
      <c r="G113" s="90"/>
      <c r="H113" s="90"/>
      <c r="I113" s="90"/>
      <c r="J113" s="95"/>
      <c r="K113" s="54"/>
      <c r="L113" s="107"/>
      <c r="M113" s="57"/>
      <c r="N113" s="54"/>
      <c r="O113" s="54"/>
      <c r="P113" s="54"/>
      <c r="Q113" s="54"/>
      <c r="R113" s="54"/>
      <c r="S113" s="54"/>
    </row>
    <row r="114" s="45" customFormat="1" ht="19.5" hidden="1" spans="1:19">
      <c r="A114" s="87"/>
      <c r="B114" s="116"/>
      <c r="C114" s="117"/>
      <c r="D114" s="90">
        <f>E114+F114+G114+H114+I114</f>
        <v>0</v>
      </c>
      <c r="E114" s="90"/>
      <c r="F114" s="90"/>
      <c r="G114" s="90"/>
      <c r="H114" s="90"/>
      <c r="I114" s="90"/>
      <c r="J114" s="97"/>
      <c r="K114" s="106"/>
      <c r="L114" s="107"/>
      <c r="M114" s="108"/>
      <c r="N114" s="106"/>
      <c r="O114" s="106"/>
      <c r="P114" s="106"/>
      <c r="Q114" s="106"/>
      <c r="R114" s="106"/>
      <c r="S114" s="106"/>
    </row>
    <row r="115" ht="19.5" hidden="1" spans="1:12">
      <c r="A115" s="83" t="s">
        <v>114</v>
      </c>
      <c r="B115" s="84" t="s">
        <v>201</v>
      </c>
      <c r="C115" s="85"/>
      <c r="D115" s="86">
        <f t="shared" ref="D115:I115" si="38">D116+D117</f>
        <v>0</v>
      </c>
      <c r="E115" s="86">
        <f t="shared" si="38"/>
        <v>0</v>
      </c>
      <c r="F115" s="86">
        <f t="shared" si="38"/>
        <v>0</v>
      </c>
      <c r="G115" s="86">
        <f t="shared" si="38"/>
        <v>0</v>
      </c>
      <c r="H115" s="86">
        <f t="shared" si="38"/>
        <v>0</v>
      </c>
      <c r="I115" s="86">
        <f t="shared" si="38"/>
        <v>0</v>
      </c>
      <c r="J115" s="85"/>
      <c r="L115" s="107"/>
    </row>
    <row r="116" s="45" customFormat="1" ht="19.5" hidden="1" spans="1:19">
      <c r="A116" s="87"/>
      <c r="B116" s="88"/>
      <c r="C116" s="89"/>
      <c r="D116" s="90">
        <f t="shared" ref="D116:D143" si="39">E116+F116+G116+H116+I116</f>
        <v>0</v>
      </c>
      <c r="E116" s="91"/>
      <c r="F116" s="91"/>
      <c r="G116" s="91"/>
      <c r="H116" s="91"/>
      <c r="I116" s="91"/>
      <c r="J116" s="97"/>
      <c r="K116" s="106"/>
      <c r="L116" s="57"/>
      <c r="M116" s="108"/>
      <c r="N116" s="106"/>
      <c r="O116" s="106"/>
      <c r="P116" s="106"/>
      <c r="Q116" s="106"/>
      <c r="R116" s="106"/>
      <c r="S116" s="106"/>
    </row>
    <row r="117" s="45" customFormat="1" ht="19.5" hidden="1" spans="1:19">
      <c r="A117" s="87"/>
      <c r="B117" s="88"/>
      <c r="C117" s="89"/>
      <c r="D117" s="90">
        <f t="shared" si="39"/>
        <v>0</v>
      </c>
      <c r="E117" s="91"/>
      <c r="F117" s="91"/>
      <c r="G117" s="91"/>
      <c r="H117" s="91"/>
      <c r="I117" s="91"/>
      <c r="J117" s="97"/>
      <c r="K117" s="106"/>
      <c r="L117" s="57"/>
      <c r="M117" s="108"/>
      <c r="N117" s="106"/>
      <c r="O117" s="106"/>
      <c r="P117" s="106"/>
      <c r="Q117" s="106"/>
      <c r="R117" s="106"/>
      <c r="S117" s="106"/>
    </row>
    <row r="118" ht="19.5" hidden="1" spans="1:12">
      <c r="A118" s="83" t="s">
        <v>119</v>
      </c>
      <c r="B118" s="84" t="s">
        <v>202</v>
      </c>
      <c r="C118" s="85"/>
      <c r="D118" s="86">
        <f t="shared" si="39"/>
        <v>0</v>
      </c>
      <c r="E118" s="86"/>
      <c r="F118" s="86"/>
      <c r="G118" s="86"/>
      <c r="H118" s="86"/>
      <c r="I118" s="86"/>
      <c r="J118" s="85"/>
      <c r="L118" s="107"/>
    </row>
    <row r="119" ht="14.25" hidden="1" spans="1:10">
      <c r="A119" s="83" t="s">
        <v>121</v>
      </c>
      <c r="B119" s="84" t="s">
        <v>203</v>
      </c>
      <c r="C119" s="85"/>
      <c r="D119" s="86">
        <f t="shared" si="39"/>
        <v>0</v>
      </c>
      <c r="E119" s="86"/>
      <c r="F119" s="86"/>
      <c r="G119" s="86"/>
      <c r="H119" s="86"/>
      <c r="I119" s="86"/>
      <c r="J119" s="85"/>
    </row>
    <row r="120" ht="14.25" hidden="1" spans="1:10">
      <c r="A120" s="83" t="s">
        <v>123</v>
      </c>
      <c r="B120" s="84" t="s">
        <v>204</v>
      </c>
      <c r="C120" s="85"/>
      <c r="D120" s="86">
        <f t="shared" si="39"/>
        <v>0</v>
      </c>
      <c r="E120" s="86"/>
      <c r="F120" s="86"/>
      <c r="G120" s="86"/>
      <c r="H120" s="86"/>
      <c r="I120" s="86"/>
      <c r="J120" s="85"/>
    </row>
    <row r="121" ht="19.5" hidden="1" spans="1:12">
      <c r="A121" s="83" t="s">
        <v>126</v>
      </c>
      <c r="B121" s="84" t="s">
        <v>205</v>
      </c>
      <c r="C121" s="85"/>
      <c r="D121" s="86">
        <f t="shared" si="39"/>
        <v>0</v>
      </c>
      <c r="E121" s="86"/>
      <c r="F121" s="86"/>
      <c r="G121" s="86"/>
      <c r="H121" s="86"/>
      <c r="I121" s="86"/>
      <c r="J121" s="85"/>
      <c r="L121" s="107"/>
    </row>
    <row r="122" ht="19.5" hidden="1" spans="1:12">
      <c r="A122" s="83" t="s">
        <v>128</v>
      </c>
      <c r="B122" s="84" t="s">
        <v>206</v>
      </c>
      <c r="C122" s="85"/>
      <c r="D122" s="86">
        <f t="shared" si="39"/>
        <v>0</v>
      </c>
      <c r="E122" s="86"/>
      <c r="F122" s="86"/>
      <c r="G122" s="86"/>
      <c r="H122" s="86"/>
      <c r="I122" s="86"/>
      <c r="J122" s="85"/>
      <c r="L122" s="107"/>
    </row>
    <row r="123" ht="14.25" hidden="1" spans="1:10">
      <c r="A123" s="83" t="s">
        <v>130</v>
      </c>
      <c r="B123" s="84" t="s">
        <v>207</v>
      </c>
      <c r="C123" s="85"/>
      <c r="D123" s="86">
        <f t="shared" ref="D123:I123" si="40">D124+D125</f>
        <v>0</v>
      </c>
      <c r="E123" s="86">
        <f t="shared" si="40"/>
        <v>0</v>
      </c>
      <c r="F123" s="86">
        <f t="shared" si="40"/>
        <v>0</v>
      </c>
      <c r="G123" s="86">
        <f t="shared" si="40"/>
        <v>0</v>
      </c>
      <c r="H123" s="86">
        <f t="shared" si="40"/>
        <v>0</v>
      </c>
      <c r="I123" s="86">
        <f t="shared" si="40"/>
        <v>0</v>
      </c>
      <c r="J123" s="85"/>
    </row>
    <row r="124" s="45" customFormat="1" ht="19.5" hidden="1" spans="1:19">
      <c r="A124" s="87"/>
      <c r="B124" s="96"/>
      <c r="C124" s="89"/>
      <c r="D124" s="90">
        <f t="shared" si="39"/>
        <v>0</v>
      </c>
      <c r="E124" s="91"/>
      <c r="F124" s="91"/>
      <c r="G124" s="91"/>
      <c r="H124" s="91"/>
      <c r="I124" s="91"/>
      <c r="J124" s="89"/>
      <c r="K124" s="106"/>
      <c r="L124" s="107"/>
      <c r="M124" s="108"/>
      <c r="N124" s="106"/>
      <c r="O124" s="106"/>
      <c r="P124" s="106"/>
      <c r="Q124" s="106"/>
      <c r="R124" s="106"/>
      <c r="S124" s="106"/>
    </row>
    <row r="125" s="45" customFormat="1" ht="19.5" hidden="1" spans="1:19">
      <c r="A125" s="87"/>
      <c r="B125" s="96"/>
      <c r="C125" s="89"/>
      <c r="D125" s="90">
        <f t="shared" si="39"/>
        <v>0</v>
      </c>
      <c r="E125" s="91"/>
      <c r="F125" s="91"/>
      <c r="G125" s="91"/>
      <c r="H125" s="91"/>
      <c r="I125" s="91"/>
      <c r="J125" s="89"/>
      <c r="K125" s="106"/>
      <c r="L125" s="57"/>
      <c r="M125" s="108"/>
      <c r="N125" s="106"/>
      <c r="O125" s="106"/>
      <c r="P125" s="106"/>
      <c r="Q125" s="106"/>
      <c r="R125" s="106"/>
      <c r="S125" s="106"/>
    </row>
    <row r="126" ht="14.25" spans="1:10">
      <c r="A126" s="83" t="s">
        <v>164</v>
      </c>
      <c r="B126" s="84" t="s">
        <v>208</v>
      </c>
      <c r="C126" s="85" t="s">
        <v>522</v>
      </c>
      <c r="D126" s="86">
        <f t="shared" si="39"/>
        <v>300000</v>
      </c>
      <c r="E126" s="86"/>
      <c r="F126" s="86"/>
      <c r="G126" s="86">
        <v>300000</v>
      </c>
      <c r="H126" s="86"/>
      <c r="I126" s="86"/>
      <c r="J126" s="85"/>
    </row>
    <row r="127" ht="14.25" hidden="1" spans="1:10">
      <c r="A127" s="83"/>
      <c r="B127" s="113"/>
      <c r="C127" s="85"/>
      <c r="D127" s="86"/>
      <c r="E127" s="86"/>
      <c r="F127" s="86"/>
      <c r="G127" s="86"/>
      <c r="H127" s="86"/>
      <c r="I127" s="86"/>
      <c r="J127" s="85"/>
    </row>
    <row r="128" ht="19.5" spans="1:12">
      <c r="A128" s="79" t="s">
        <v>209</v>
      </c>
      <c r="B128" s="80" t="s">
        <v>210</v>
      </c>
      <c r="C128" s="81"/>
      <c r="D128" s="82">
        <f t="shared" ref="D128:I128" si="41">D129+D132+D133+D134+D137+D138+D139+D142+D143+D144</f>
        <v>100000</v>
      </c>
      <c r="E128" s="82">
        <f t="shared" si="41"/>
        <v>0</v>
      </c>
      <c r="F128" s="82">
        <f t="shared" si="41"/>
        <v>0</v>
      </c>
      <c r="G128" s="82">
        <f t="shared" si="41"/>
        <v>100000</v>
      </c>
      <c r="H128" s="82">
        <f t="shared" si="41"/>
        <v>0</v>
      </c>
      <c r="I128" s="82">
        <f t="shared" si="41"/>
        <v>0</v>
      </c>
      <c r="J128" s="81"/>
      <c r="L128" s="107"/>
    </row>
    <row r="129" ht="14.25" spans="1:10">
      <c r="A129" s="83" t="s">
        <v>110</v>
      </c>
      <c r="B129" s="84" t="s">
        <v>211</v>
      </c>
      <c r="C129" s="85"/>
      <c r="D129" s="86">
        <f t="shared" ref="D129:I129" si="42">D130+D131</f>
        <v>100000</v>
      </c>
      <c r="E129" s="86">
        <f t="shared" si="42"/>
        <v>0</v>
      </c>
      <c r="F129" s="86">
        <f t="shared" si="42"/>
        <v>0</v>
      </c>
      <c r="G129" s="86">
        <f t="shared" si="42"/>
        <v>100000</v>
      </c>
      <c r="H129" s="86">
        <f t="shared" si="42"/>
        <v>0</v>
      </c>
      <c r="I129" s="86">
        <f t="shared" si="42"/>
        <v>0</v>
      </c>
      <c r="J129" s="85"/>
    </row>
    <row r="130" s="45" customFormat="1" ht="19.5" spans="1:19">
      <c r="A130" s="87"/>
      <c r="B130" s="98"/>
      <c r="C130" s="97" t="s">
        <v>523</v>
      </c>
      <c r="D130" s="90">
        <f t="shared" si="39"/>
        <v>100000</v>
      </c>
      <c r="E130" s="91"/>
      <c r="F130" s="91"/>
      <c r="G130" s="91">
        <v>100000</v>
      </c>
      <c r="H130" s="91"/>
      <c r="I130" s="91"/>
      <c r="J130" s="89"/>
      <c r="K130" s="106"/>
      <c r="L130" s="57"/>
      <c r="M130" s="108"/>
      <c r="N130" s="106"/>
      <c r="O130" s="106"/>
      <c r="P130" s="106"/>
      <c r="Q130" s="106"/>
      <c r="R130" s="106"/>
      <c r="S130" s="106"/>
    </row>
    <row r="131" s="45" customFormat="1" ht="19.5" hidden="1" spans="1:19">
      <c r="A131" s="87"/>
      <c r="B131" s="98"/>
      <c r="C131" s="97"/>
      <c r="D131" s="90">
        <f t="shared" si="39"/>
        <v>0</v>
      </c>
      <c r="E131" s="91"/>
      <c r="F131" s="91"/>
      <c r="G131" s="91"/>
      <c r="H131" s="91"/>
      <c r="I131" s="91"/>
      <c r="J131" s="89"/>
      <c r="K131" s="106"/>
      <c r="L131" s="57"/>
      <c r="M131" s="108"/>
      <c r="N131" s="106"/>
      <c r="O131" s="106"/>
      <c r="P131" s="106"/>
      <c r="Q131" s="106"/>
      <c r="R131" s="106"/>
      <c r="S131" s="106"/>
    </row>
    <row r="132" ht="19.5" hidden="1" spans="1:12">
      <c r="A132" s="83" t="s">
        <v>112</v>
      </c>
      <c r="B132" s="84" t="s">
        <v>212</v>
      </c>
      <c r="C132" s="85"/>
      <c r="D132" s="86">
        <f t="shared" si="39"/>
        <v>0</v>
      </c>
      <c r="E132" s="86"/>
      <c r="F132" s="86"/>
      <c r="G132" s="86"/>
      <c r="H132" s="86"/>
      <c r="I132" s="86"/>
      <c r="J132" s="85"/>
      <c r="L132" s="107"/>
    </row>
    <row r="133" ht="14.25" hidden="1" spans="1:10">
      <c r="A133" s="83" t="s">
        <v>114</v>
      </c>
      <c r="B133" s="84" t="s">
        <v>213</v>
      </c>
      <c r="C133" s="85"/>
      <c r="D133" s="86">
        <f t="shared" si="39"/>
        <v>0</v>
      </c>
      <c r="E133" s="86"/>
      <c r="F133" s="86"/>
      <c r="G133" s="86"/>
      <c r="H133" s="86"/>
      <c r="I133" s="86"/>
      <c r="J133" s="85"/>
    </row>
    <row r="134" ht="14.25" hidden="1" spans="1:10">
      <c r="A134" s="83" t="s">
        <v>119</v>
      </c>
      <c r="B134" s="84" t="s">
        <v>214</v>
      </c>
      <c r="C134" s="85"/>
      <c r="D134" s="86">
        <f t="shared" ref="D134:I134" si="43">D135+D136</f>
        <v>0</v>
      </c>
      <c r="E134" s="86">
        <f t="shared" si="43"/>
        <v>0</v>
      </c>
      <c r="F134" s="86">
        <f t="shared" si="43"/>
        <v>0</v>
      </c>
      <c r="G134" s="86">
        <f t="shared" si="43"/>
        <v>0</v>
      </c>
      <c r="H134" s="86">
        <f t="shared" si="43"/>
        <v>0</v>
      </c>
      <c r="I134" s="86">
        <f t="shared" si="43"/>
        <v>0</v>
      </c>
      <c r="J134" s="85"/>
    </row>
    <row r="135" s="45" customFormat="1" ht="19.5" hidden="1" spans="1:19">
      <c r="A135" s="87"/>
      <c r="B135" s="96"/>
      <c r="C135" s="89"/>
      <c r="D135" s="90">
        <f t="shared" si="39"/>
        <v>0</v>
      </c>
      <c r="E135" s="91"/>
      <c r="F135" s="91"/>
      <c r="G135" s="91"/>
      <c r="H135" s="91"/>
      <c r="I135" s="91"/>
      <c r="J135" s="125"/>
      <c r="K135" s="106"/>
      <c r="L135" s="107"/>
      <c r="M135" s="108"/>
      <c r="N135" s="106"/>
      <c r="O135" s="106"/>
      <c r="P135" s="106"/>
      <c r="Q135" s="106"/>
      <c r="R135" s="106"/>
      <c r="S135" s="106"/>
    </row>
    <row r="136" s="45" customFormat="1" ht="19.5" hidden="1" spans="1:19">
      <c r="A136" s="87"/>
      <c r="B136" s="96"/>
      <c r="C136" s="89"/>
      <c r="D136" s="90">
        <f t="shared" si="39"/>
        <v>0</v>
      </c>
      <c r="E136" s="91"/>
      <c r="F136" s="91"/>
      <c r="G136" s="91"/>
      <c r="H136" s="91"/>
      <c r="I136" s="91"/>
      <c r="J136" s="89"/>
      <c r="K136" s="106"/>
      <c r="L136" s="57"/>
      <c r="M136" s="108"/>
      <c r="N136" s="106"/>
      <c r="O136" s="106"/>
      <c r="P136" s="106"/>
      <c r="Q136" s="106"/>
      <c r="R136" s="106"/>
      <c r="S136" s="106"/>
    </row>
    <row r="137" ht="14.25" hidden="1" spans="1:10">
      <c r="A137" s="83" t="s">
        <v>121</v>
      </c>
      <c r="B137" s="84" t="s">
        <v>215</v>
      </c>
      <c r="C137" s="85"/>
      <c r="D137" s="86">
        <f t="shared" si="39"/>
        <v>0</v>
      </c>
      <c r="E137" s="86"/>
      <c r="F137" s="86"/>
      <c r="G137" s="86"/>
      <c r="H137" s="86"/>
      <c r="I137" s="86"/>
      <c r="J137" s="85"/>
    </row>
    <row r="138" ht="19.5" hidden="1" spans="1:12">
      <c r="A138" s="83" t="s">
        <v>123</v>
      </c>
      <c r="B138" s="84" t="s">
        <v>216</v>
      </c>
      <c r="C138" s="85"/>
      <c r="D138" s="86">
        <f t="shared" si="39"/>
        <v>0</v>
      </c>
      <c r="E138" s="86"/>
      <c r="F138" s="86"/>
      <c r="G138" s="86"/>
      <c r="H138" s="86"/>
      <c r="I138" s="86"/>
      <c r="J138" s="85"/>
      <c r="L138" s="107"/>
    </row>
    <row r="139" ht="14.25" hidden="1" spans="1:10">
      <c r="A139" s="83" t="s">
        <v>126</v>
      </c>
      <c r="B139" s="84" t="s">
        <v>217</v>
      </c>
      <c r="C139" s="85"/>
      <c r="D139" s="86">
        <f t="shared" ref="D139:I139" si="44">D140+D141</f>
        <v>0</v>
      </c>
      <c r="E139" s="86">
        <f t="shared" si="44"/>
        <v>0</v>
      </c>
      <c r="F139" s="86">
        <f t="shared" si="44"/>
        <v>0</v>
      </c>
      <c r="G139" s="86">
        <f t="shared" si="44"/>
        <v>0</v>
      </c>
      <c r="H139" s="86">
        <f t="shared" si="44"/>
        <v>0</v>
      </c>
      <c r="I139" s="86">
        <f t="shared" si="44"/>
        <v>0</v>
      </c>
      <c r="J139" s="85"/>
    </row>
    <row r="140" s="47" customFormat="1" ht="19.5" hidden="1" spans="1:19">
      <c r="A140" s="93"/>
      <c r="B140" s="99"/>
      <c r="C140" s="95"/>
      <c r="D140" s="90">
        <f t="shared" si="39"/>
        <v>0</v>
      </c>
      <c r="E140" s="90"/>
      <c r="F140" s="90"/>
      <c r="G140" s="90"/>
      <c r="H140" s="90"/>
      <c r="I140" s="90"/>
      <c r="J140" s="95"/>
      <c r="K140" s="54"/>
      <c r="L140" s="57"/>
      <c r="M140" s="57"/>
      <c r="N140" s="54"/>
      <c r="O140" s="54"/>
      <c r="P140" s="54"/>
      <c r="Q140" s="54"/>
      <c r="R140" s="54"/>
      <c r="S140" s="54"/>
    </row>
    <row r="141" s="47" customFormat="1" ht="19.5" hidden="1" spans="1:19">
      <c r="A141" s="93"/>
      <c r="B141" s="118"/>
      <c r="C141" s="119"/>
      <c r="D141" s="90">
        <f t="shared" si="39"/>
        <v>0</v>
      </c>
      <c r="E141" s="90"/>
      <c r="F141" s="90"/>
      <c r="G141" s="90"/>
      <c r="H141" s="91"/>
      <c r="I141" s="90"/>
      <c r="J141" s="119"/>
      <c r="K141" s="54"/>
      <c r="L141" s="57"/>
      <c r="M141" s="57"/>
      <c r="N141" s="54"/>
      <c r="O141" s="54"/>
      <c r="P141" s="54"/>
      <c r="Q141" s="54"/>
      <c r="R141" s="54"/>
      <c r="S141" s="54"/>
    </row>
    <row r="142" ht="14.25" hidden="1" spans="1:10">
      <c r="A142" s="83" t="s">
        <v>128</v>
      </c>
      <c r="B142" s="84" t="s">
        <v>218</v>
      </c>
      <c r="C142" s="85"/>
      <c r="D142" s="86">
        <f t="shared" si="39"/>
        <v>0</v>
      </c>
      <c r="E142" s="86"/>
      <c r="F142" s="86"/>
      <c r="G142" s="86"/>
      <c r="H142" s="86"/>
      <c r="I142" s="86"/>
      <c r="J142" s="85"/>
    </row>
    <row r="143" ht="19.5" hidden="1" spans="1:12">
      <c r="A143" s="83" t="s">
        <v>130</v>
      </c>
      <c r="B143" s="84" t="s">
        <v>219</v>
      </c>
      <c r="C143" s="85"/>
      <c r="D143" s="86">
        <f t="shared" si="39"/>
        <v>0</v>
      </c>
      <c r="E143" s="86"/>
      <c r="F143" s="86"/>
      <c r="G143" s="86"/>
      <c r="H143" s="86"/>
      <c r="I143" s="86"/>
      <c r="J143" s="85"/>
      <c r="L143" s="107"/>
    </row>
    <row r="144" ht="19.5" hidden="1" spans="1:12">
      <c r="A144" s="83" t="s">
        <v>164</v>
      </c>
      <c r="B144" s="84" t="s">
        <v>220</v>
      </c>
      <c r="C144" s="85"/>
      <c r="D144" s="86">
        <f t="shared" ref="D144:I144" si="45">D145+D146</f>
        <v>0</v>
      </c>
      <c r="E144" s="86">
        <f t="shared" si="45"/>
        <v>0</v>
      </c>
      <c r="F144" s="86">
        <f t="shared" si="45"/>
        <v>0</v>
      </c>
      <c r="G144" s="86">
        <f t="shared" si="45"/>
        <v>0</v>
      </c>
      <c r="H144" s="86">
        <f t="shared" si="45"/>
        <v>0</v>
      </c>
      <c r="I144" s="86">
        <f t="shared" si="45"/>
        <v>0</v>
      </c>
      <c r="J144" s="85"/>
      <c r="L144" s="107"/>
    </row>
    <row r="145" s="45" customFormat="1" ht="19.5" hidden="1" spans="1:19">
      <c r="A145" s="87"/>
      <c r="B145" s="92"/>
      <c r="C145" s="89"/>
      <c r="D145" s="90">
        <f>E145+F145+G145+H145+I145</f>
        <v>0</v>
      </c>
      <c r="E145" s="90"/>
      <c r="F145" s="90"/>
      <c r="G145" s="90"/>
      <c r="H145" s="90"/>
      <c r="I145" s="90"/>
      <c r="J145" s="97"/>
      <c r="K145" s="106"/>
      <c r="L145" s="57"/>
      <c r="M145" s="108"/>
      <c r="N145" s="106"/>
      <c r="O145" s="106"/>
      <c r="P145" s="106"/>
      <c r="Q145" s="106"/>
      <c r="R145" s="106"/>
      <c r="S145" s="106"/>
    </row>
    <row r="146" s="45" customFormat="1" ht="19.5" hidden="1" spans="1:19">
      <c r="A146" s="87"/>
      <c r="B146" s="92"/>
      <c r="C146" s="89"/>
      <c r="D146" s="90">
        <f>E146+F146+G146+H146+I146</f>
        <v>0</v>
      </c>
      <c r="E146" s="90"/>
      <c r="F146" s="90"/>
      <c r="G146" s="90"/>
      <c r="H146" s="90"/>
      <c r="I146" s="90"/>
      <c r="J146" s="97"/>
      <c r="K146" s="106"/>
      <c r="L146" s="57"/>
      <c r="M146" s="108"/>
      <c r="N146" s="106"/>
      <c r="O146" s="106"/>
      <c r="P146" s="106"/>
      <c r="Q146" s="106"/>
      <c r="R146" s="106"/>
      <c r="S146" s="106"/>
    </row>
    <row r="147" ht="19.5" spans="1:12">
      <c r="A147" s="79" t="s">
        <v>221</v>
      </c>
      <c r="B147" s="80" t="s">
        <v>222</v>
      </c>
      <c r="C147" s="81"/>
      <c r="D147" s="82">
        <f t="shared" ref="D147:I147" si="46">D148+D153+D156+D159+D162+D161</f>
        <v>393250</v>
      </c>
      <c r="E147" s="82">
        <f t="shared" si="46"/>
        <v>0</v>
      </c>
      <c r="F147" s="82">
        <f t="shared" si="46"/>
        <v>0</v>
      </c>
      <c r="G147" s="82">
        <f t="shared" si="46"/>
        <v>193250</v>
      </c>
      <c r="H147" s="82">
        <f t="shared" si="46"/>
        <v>0</v>
      </c>
      <c r="I147" s="82">
        <f t="shared" si="46"/>
        <v>0</v>
      </c>
      <c r="J147" s="81"/>
      <c r="L147" s="107"/>
    </row>
    <row r="148" ht="14.25" spans="1:10">
      <c r="A148" s="83" t="s">
        <v>110</v>
      </c>
      <c r="B148" s="84" t="s">
        <v>223</v>
      </c>
      <c r="C148" s="85"/>
      <c r="D148" s="86">
        <f>D149+D150+D152+D151</f>
        <v>306970</v>
      </c>
      <c r="E148" s="86">
        <f>E149+E150+E152</f>
        <v>0</v>
      </c>
      <c r="F148" s="86">
        <f>F149+F150+F152</f>
        <v>0</v>
      </c>
      <c r="G148" s="86">
        <f>G149+G150+G152</f>
        <v>106970</v>
      </c>
      <c r="H148" s="86">
        <f>H149+H150+H152</f>
        <v>0</v>
      </c>
      <c r="I148" s="86">
        <f>I149+I150+I152</f>
        <v>0</v>
      </c>
      <c r="J148" s="85"/>
    </row>
    <row r="149" s="48" customFormat="1" ht="19.5" spans="1:19">
      <c r="A149" s="87"/>
      <c r="B149" s="92"/>
      <c r="C149" s="89" t="s">
        <v>524</v>
      </c>
      <c r="D149" s="90">
        <f>E149+F149+G149+H149+I149</f>
        <v>5050</v>
      </c>
      <c r="E149" s="90"/>
      <c r="F149" s="90"/>
      <c r="G149" s="90">
        <v>5050</v>
      </c>
      <c r="H149" s="90"/>
      <c r="I149" s="90"/>
      <c r="J149" s="89"/>
      <c r="K149" s="126"/>
      <c r="L149" s="57"/>
      <c r="M149" s="127"/>
      <c r="N149" s="126"/>
      <c r="O149" s="126"/>
      <c r="P149" s="126"/>
      <c r="Q149" s="126"/>
      <c r="R149" s="126"/>
      <c r="S149" s="126"/>
    </row>
    <row r="150" s="48" customFormat="1" ht="19.5" spans="1:19">
      <c r="A150" s="87"/>
      <c r="B150" s="92"/>
      <c r="C150" s="89" t="s">
        <v>525</v>
      </c>
      <c r="D150" s="90">
        <f>E150+F150+G150+H150+I150</f>
        <v>1920</v>
      </c>
      <c r="E150" s="90"/>
      <c r="F150" s="90"/>
      <c r="G150" s="90">
        <v>1920</v>
      </c>
      <c r="H150" s="90"/>
      <c r="I150" s="90"/>
      <c r="J150" s="89"/>
      <c r="K150" s="126"/>
      <c r="L150" s="57"/>
      <c r="M150" s="127"/>
      <c r="N150" s="126"/>
      <c r="O150" s="126"/>
      <c r="P150" s="126"/>
      <c r="Q150" s="126"/>
      <c r="R150" s="126"/>
      <c r="S150" s="126"/>
    </row>
    <row r="151" s="49" customFormat="1" ht="19.5" spans="1:19">
      <c r="A151" s="87"/>
      <c r="B151" s="92"/>
      <c r="C151" s="89" t="s">
        <v>526</v>
      </c>
      <c r="D151" s="90">
        <f>E151+F151+G151+H151+I151</f>
        <v>200000</v>
      </c>
      <c r="E151" s="90"/>
      <c r="F151" s="90"/>
      <c r="G151" s="90">
        <v>200000</v>
      </c>
      <c r="H151" s="90"/>
      <c r="I151" s="90"/>
      <c r="J151" s="89"/>
      <c r="K151" s="128"/>
      <c r="L151" s="57"/>
      <c r="M151" s="129"/>
      <c r="N151" s="128"/>
      <c r="O151" s="128"/>
      <c r="P151" s="128"/>
      <c r="Q151" s="128"/>
      <c r="R151" s="128"/>
      <c r="S151" s="128"/>
    </row>
    <row r="152" s="49" customFormat="1" ht="19.5" spans="1:19">
      <c r="A152" s="87"/>
      <c r="B152" s="92"/>
      <c r="C152" s="89" t="s">
        <v>527</v>
      </c>
      <c r="D152" s="90">
        <f>E152+F152+G152+H152+I152</f>
        <v>100000</v>
      </c>
      <c r="E152" s="90"/>
      <c r="F152" s="90"/>
      <c r="G152" s="90">
        <v>100000</v>
      </c>
      <c r="H152" s="90"/>
      <c r="I152" s="90"/>
      <c r="J152" s="89"/>
      <c r="K152" s="128"/>
      <c r="L152" s="57"/>
      <c r="M152" s="129"/>
      <c r="N152" s="128"/>
      <c r="O152" s="128"/>
      <c r="P152" s="128"/>
      <c r="Q152" s="128"/>
      <c r="R152" s="128"/>
      <c r="S152" s="128"/>
    </row>
    <row r="153" ht="14.25" hidden="1" spans="1:10">
      <c r="A153" s="83" t="s">
        <v>112</v>
      </c>
      <c r="B153" s="84" t="s">
        <v>226</v>
      </c>
      <c r="C153" s="85"/>
      <c r="D153" s="86">
        <f t="shared" ref="D153:I153" si="47">D154+D155</f>
        <v>0</v>
      </c>
      <c r="E153" s="86">
        <f t="shared" si="47"/>
        <v>0</v>
      </c>
      <c r="F153" s="86">
        <f t="shared" si="47"/>
        <v>0</v>
      </c>
      <c r="G153" s="86">
        <f t="shared" si="47"/>
        <v>0</v>
      </c>
      <c r="H153" s="86">
        <f t="shared" si="47"/>
        <v>0</v>
      </c>
      <c r="I153" s="86">
        <f t="shared" si="47"/>
        <v>0</v>
      </c>
      <c r="J153" s="85"/>
    </row>
    <row r="154" s="48" customFormat="1" ht="19.5" hidden="1" spans="1:19">
      <c r="A154" s="87"/>
      <c r="B154" s="88"/>
      <c r="C154" s="89"/>
      <c r="D154" s="90">
        <f t="shared" ref="D154:D165" si="48">E154+F154+G154+H154+I154</f>
        <v>0</v>
      </c>
      <c r="E154" s="91"/>
      <c r="F154" s="91"/>
      <c r="G154" s="91"/>
      <c r="H154" s="91"/>
      <c r="I154" s="91"/>
      <c r="J154" s="89"/>
      <c r="K154" s="126"/>
      <c r="L154" s="57"/>
      <c r="M154" s="127"/>
      <c r="N154" s="126"/>
      <c r="O154" s="126"/>
      <c r="P154" s="126"/>
      <c r="Q154" s="126"/>
      <c r="R154" s="126"/>
      <c r="S154" s="126"/>
    </row>
    <row r="155" s="48" customFormat="1" ht="19.5" hidden="1" spans="1:19">
      <c r="A155" s="87"/>
      <c r="B155" s="88"/>
      <c r="C155" s="89"/>
      <c r="D155" s="90">
        <f t="shared" si="48"/>
        <v>0</v>
      </c>
      <c r="E155" s="91"/>
      <c r="F155" s="91"/>
      <c r="G155" s="91"/>
      <c r="H155" s="91"/>
      <c r="I155" s="91"/>
      <c r="J155" s="89"/>
      <c r="K155" s="126"/>
      <c r="L155" s="107"/>
      <c r="M155" s="127"/>
      <c r="N155" s="126"/>
      <c r="O155" s="126"/>
      <c r="P155" s="126"/>
      <c r="Q155" s="126"/>
      <c r="R155" s="126"/>
      <c r="S155" s="126"/>
    </row>
    <row r="156" ht="19.5" hidden="1" spans="1:12">
      <c r="A156" s="83" t="s">
        <v>114</v>
      </c>
      <c r="B156" s="84" t="s">
        <v>227</v>
      </c>
      <c r="C156" s="85"/>
      <c r="D156" s="86">
        <f t="shared" ref="D156:I156" si="49">D157+D158</f>
        <v>0</v>
      </c>
      <c r="E156" s="86">
        <f t="shared" si="49"/>
        <v>0</v>
      </c>
      <c r="F156" s="86">
        <f t="shared" si="49"/>
        <v>0</v>
      </c>
      <c r="G156" s="86">
        <f t="shared" si="49"/>
        <v>0</v>
      </c>
      <c r="H156" s="86">
        <f t="shared" si="49"/>
        <v>0</v>
      </c>
      <c r="I156" s="86">
        <f t="shared" si="49"/>
        <v>0</v>
      </c>
      <c r="J156" s="85"/>
      <c r="L156" s="107"/>
    </row>
    <row r="157" s="48" customFormat="1" ht="19.5" hidden="1" spans="1:19">
      <c r="A157" s="87"/>
      <c r="B157" s="88"/>
      <c r="C157" s="89"/>
      <c r="D157" s="90">
        <f t="shared" si="48"/>
        <v>0</v>
      </c>
      <c r="E157" s="91"/>
      <c r="F157" s="91"/>
      <c r="G157" s="91"/>
      <c r="H157" s="91"/>
      <c r="I157" s="91"/>
      <c r="J157" s="89"/>
      <c r="K157" s="126"/>
      <c r="L157" s="57"/>
      <c r="M157" s="127"/>
      <c r="N157" s="126"/>
      <c r="O157" s="126"/>
      <c r="P157" s="126"/>
      <c r="Q157" s="126"/>
      <c r="R157" s="126"/>
      <c r="S157" s="126"/>
    </row>
    <row r="158" s="48" customFormat="1" ht="19.5" hidden="1" spans="1:19">
      <c r="A158" s="87"/>
      <c r="B158" s="88"/>
      <c r="C158" s="89"/>
      <c r="D158" s="90">
        <f t="shared" si="48"/>
        <v>0</v>
      </c>
      <c r="E158" s="91"/>
      <c r="F158" s="91"/>
      <c r="G158" s="91"/>
      <c r="H158" s="91"/>
      <c r="I158" s="91"/>
      <c r="J158" s="89"/>
      <c r="K158" s="126"/>
      <c r="L158" s="57"/>
      <c r="M158" s="127"/>
      <c r="N158" s="126"/>
      <c r="O158" s="126"/>
      <c r="P158" s="126"/>
      <c r="Q158" s="126"/>
      <c r="R158" s="126"/>
      <c r="S158" s="126"/>
    </row>
    <row r="159" ht="14.25" spans="1:10">
      <c r="A159" s="83" t="s">
        <v>119</v>
      </c>
      <c r="B159" s="84" t="s">
        <v>228</v>
      </c>
      <c r="C159" s="85"/>
      <c r="D159" s="86">
        <f t="shared" ref="D159:I159" si="50">D160</f>
        <v>26280</v>
      </c>
      <c r="E159" s="86">
        <f t="shared" si="50"/>
        <v>0</v>
      </c>
      <c r="F159" s="86">
        <f t="shared" si="50"/>
        <v>0</v>
      </c>
      <c r="G159" s="86">
        <f t="shared" si="50"/>
        <v>26280</v>
      </c>
      <c r="H159" s="86">
        <f t="shared" si="50"/>
        <v>0</v>
      </c>
      <c r="I159" s="86">
        <f t="shared" si="50"/>
        <v>0</v>
      </c>
      <c r="J159" s="85"/>
    </row>
    <row r="160" s="47" customFormat="1" ht="19.5" spans="1:19">
      <c r="A160" s="93"/>
      <c r="B160" s="94"/>
      <c r="C160" s="95" t="s">
        <v>528</v>
      </c>
      <c r="D160" s="90">
        <f t="shared" si="48"/>
        <v>26280</v>
      </c>
      <c r="E160" s="90"/>
      <c r="F160" s="90"/>
      <c r="G160" s="90">
        <v>26280</v>
      </c>
      <c r="H160" s="90"/>
      <c r="I160" s="90"/>
      <c r="J160" s="109"/>
      <c r="K160" s="54"/>
      <c r="L160" s="57"/>
      <c r="M160" s="57"/>
      <c r="N160" s="54"/>
      <c r="O160" s="54"/>
      <c r="P160" s="54"/>
      <c r="Q160" s="54"/>
      <c r="R160" s="54"/>
      <c r="S160" s="54"/>
    </row>
    <row r="161" s="47" customFormat="1" ht="19.5" hidden="1" spans="1:19">
      <c r="A161" s="110" t="s">
        <v>128</v>
      </c>
      <c r="B161" s="84" t="s">
        <v>229</v>
      </c>
      <c r="C161" s="85"/>
      <c r="D161" s="86">
        <f t="shared" si="48"/>
        <v>0</v>
      </c>
      <c r="E161" s="86"/>
      <c r="F161" s="86"/>
      <c r="G161" s="86"/>
      <c r="H161" s="86"/>
      <c r="I161" s="86"/>
      <c r="J161" s="130"/>
      <c r="K161" s="54"/>
      <c r="L161" s="57"/>
      <c r="M161" s="57"/>
      <c r="N161" s="54"/>
      <c r="O161" s="54"/>
      <c r="P161" s="54"/>
      <c r="Q161" s="54"/>
      <c r="R161" s="54"/>
      <c r="S161" s="54"/>
    </row>
    <row r="162" ht="14.25" spans="1:10">
      <c r="A162" s="83" t="s">
        <v>164</v>
      </c>
      <c r="B162" s="84" t="s">
        <v>230</v>
      </c>
      <c r="C162" s="120"/>
      <c r="D162" s="86">
        <f t="shared" ref="D162:I162" si="51">D163+D164</f>
        <v>60000</v>
      </c>
      <c r="E162" s="86">
        <f t="shared" si="51"/>
        <v>0</v>
      </c>
      <c r="F162" s="86">
        <f t="shared" si="51"/>
        <v>0</v>
      </c>
      <c r="G162" s="86">
        <f t="shared" si="51"/>
        <v>60000</v>
      </c>
      <c r="H162" s="86">
        <f t="shared" si="51"/>
        <v>0</v>
      </c>
      <c r="I162" s="86">
        <f t="shared" si="51"/>
        <v>0</v>
      </c>
      <c r="J162" s="120"/>
    </row>
    <row r="163" s="47" customFormat="1" ht="19.5" spans="1:19">
      <c r="A163" s="93"/>
      <c r="B163" s="121"/>
      <c r="C163" s="119" t="s">
        <v>529</v>
      </c>
      <c r="D163" s="90">
        <f t="shared" si="48"/>
        <v>60000</v>
      </c>
      <c r="E163" s="90"/>
      <c r="F163" s="90"/>
      <c r="G163" s="90">
        <v>60000</v>
      </c>
      <c r="H163" s="122"/>
      <c r="I163" s="90"/>
      <c r="J163" s="119"/>
      <c r="K163" s="54"/>
      <c r="L163" s="57"/>
      <c r="M163" s="57"/>
      <c r="N163" s="54"/>
      <c r="O163" s="54"/>
      <c r="P163" s="54"/>
      <c r="Q163" s="54"/>
      <c r="R163" s="54"/>
      <c r="S163" s="54"/>
    </row>
    <row r="164" s="47" customFormat="1" ht="19.5" hidden="1" spans="1:19">
      <c r="A164" s="93"/>
      <c r="B164" s="121"/>
      <c r="C164" s="119"/>
      <c r="D164" s="90">
        <f t="shared" si="48"/>
        <v>0</v>
      </c>
      <c r="E164" s="90"/>
      <c r="F164" s="90"/>
      <c r="G164" s="90"/>
      <c r="H164" s="122"/>
      <c r="I164" s="90"/>
      <c r="J164" s="119"/>
      <c r="K164" s="54"/>
      <c r="L164" s="57"/>
      <c r="M164" s="57"/>
      <c r="N164" s="54"/>
      <c r="O164" s="54"/>
      <c r="P164" s="54"/>
      <c r="Q164" s="54"/>
      <c r="R164" s="54"/>
      <c r="S164" s="54"/>
    </row>
    <row r="165" ht="14.25" hidden="1" spans="1:10">
      <c r="A165" s="83"/>
      <c r="B165" s="84"/>
      <c r="C165" s="85"/>
      <c r="D165" s="86">
        <f t="shared" si="48"/>
        <v>0</v>
      </c>
      <c r="E165" s="86"/>
      <c r="F165" s="86"/>
      <c r="G165" s="86"/>
      <c r="H165" s="86"/>
      <c r="I165" s="86"/>
      <c r="J165" s="85"/>
    </row>
    <row r="166" ht="19.5" spans="1:12">
      <c r="A166" s="79" t="s">
        <v>231</v>
      </c>
      <c r="B166" s="80" t="s">
        <v>232</v>
      </c>
      <c r="C166" s="81"/>
      <c r="D166" s="82">
        <f t="shared" ref="D166:I166" si="52">D167+D170+D173+D174+D176+D178+D181+D184+D186+D190+D193+D194+D195+D196+D198+D199+D201+D202+D203+D204+D205</f>
        <v>1102074</v>
      </c>
      <c r="E166" s="82">
        <f t="shared" si="52"/>
        <v>0</v>
      </c>
      <c r="F166" s="82">
        <f t="shared" si="52"/>
        <v>0</v>
      </c>
      <c r="G166" s="82">
        <f t="shared" si="52"/>
        <v>1102074</v>
      </c>
      <c r="H166" s="82">
        <f t="shared" si="52"/>
        <v>0</v>
      </c>
      <c r="I166" s="82">
        <f t="shared" si="52"/>
        <v>0</v>
      </c>
      <c r="J166" s="81"/>
      <c r="L166" s="107"/>
    </row>
    <row r="167" ht="14.25" hidden="1" spans="1:10">
      <c r="A167" s="83" t="s">
        <v>110</v>
      </c>
      <c r="B167" s="84" t="s">
        <v>233</v>
      </c>
      <c r="C167" s="85"/>
      <c r="D167" s="86">
        <f t="shared" ref="D167:I167" si="53">D168+D169</f>
        <v>0</v>
      </c>
      <c r="E167" s="86">
        <f t="shared" si="53"/>
        <v>0</v>
      </c>
      <c r="F167" s="86">
        <f t="shared" si="53"/>
        <v>0</v>
      </c>
      <c r="G167" s="86">
        <f t="shared" si="53"/>
        <v>0</v>
      </c>
      <c r="H167" s="86">
        <f t="shared" si="53"/>
        <v>0</v>
      </c>
      <c r="I167" s="86">
        <f t="shared" si="53"/>
        <v>0</v>
      </c>
      <c r="J167" s="85"/>
    </row>
    <row r="168" s="48" customFormat="1" ht="19.5" hidden="1" spans="1:19">
      <c r="A168" s="87"/>
      <c r="B168" s="92"/>
      <c r="C168" s="89"/>
      <c r="D168" s="90">
        <f t="shared" ref="D168:D173" si="54">E168+F168+G168+H168+I168</f>
        <v>0</v>
      </c>
      <c r="E168" s="90"/>
      <c r="F168" s="90"/>
      <c r="G168" s="90"/>
      <c r="H168" s="90"/>
      <c r="I168" s="90"/>
      <c r="J168" s="97"/>
      <c r="K168" s="126"/>
      <c r="L168" s="57"/>
      <c r="M168" s="127"/>
      <c r="N168" s="126"/>
      <c r="O168" s="126"/>
      <c r="P168" s="126"/>
      <c r="Q168" s="126"/>
      <c r="R168" s="126"/>
      <c r="S168" s="126"/>
    </row>
    <row r="169" s="48" customFormat="1" ht="19.5" hidden="1" spans="1:19">
      <c r="A169" s="87"/>
      <c r="B169" s="92"/>
      <c r="C169" s="89"/>
      <c r="D169" s="90">
        <f t="shared" si="54"/>
        <v>0</v>
      </c>
      <c r="E169" s="90"/>
      <c r="F169" s="90"/>
      <c r="G169" s="90"/>
      <c r="H169" s="90"/>
      <c r="I169" s="90"/>
      <c r="J169" s="97"/>
      <c r="K169" s="126"/>
      <c r="L169" s="57"/>
      <c r="M169" s="127"/>
      <c r="N169" s="126"/>
      <c r="O169" s="126"/>
      <c r="P169" s="126"/>
      <c r="Q169" s="126"/>
      <c r="R169" s="126"/>
      <c r="S169" s="126"/>
    </row>
    <row r="170" ht="19.5" hidden="1" spans="1:12">
      <c r="A170" s="83" t="s">
        <v>112</v>
      </c>
      <c r="B170" s="84" t="s">
        <v>234</v>
      </c>
      <c r="C170" s="85"/>
      <c r="D170" s="86">
        <f t="shared" ref="D170:I170" si="55">D171+D172</f>
        <v>0</v>
      </c>
      <c r="E170" s="86">
        <f t="shared" si="55"/>
        <v>0</v>
      </c>
      <c r="F170" s="86">
        <f t="shared" si="55"/>
        <v>0</v>
      </c>
      <c r="G170" s="86">
        <f t="shared" si="55"/>
        <v>0</v>
      </c>
      <c r="H170" s="86">
        <f t="shared" si="55"/>
        <v>0</v>
      </c>
      <c r="I170" s="86">
        <f t="shared" si="55"/>
        <v>0</v>
      </c>
      <c r="J170" s="85"/>
      <c r="L170" s="107"/>
    </row>
    <row r="171" s="48" customFormat="1" ht="19.5" hidden="1" spans="1:19">
      <c r="A171" s="87"/>
      <c r="B171" s="92"/>
      <c r="C171" s="89"/>
      <c r="D171" s="90">
        <f t="shared" si="54"/>
        <v>0</v>
      </c>
      <c r="E171" s="90"/>
      <c r="F171" s="90"/>
      <c r="G171" s="90"/>
      <c r="H171" s="90"/>
      <c r="I171" s="90"/>
      <c r="J171" s="97"/>
      <c r="K171" s="126"/>
      <c r="L171" s="57"/>
      <c r="M171" s="127"/>
      <c r="N171" s="126"/>
      <c r="O171" s="126"/>
      <c r="P171" s="126"/>
      <c r="Q171" s="126"/>
      <c r="R171" s="126"/>
      <c r="S171" s="126"/>
    </row>
    <row r="172" s="48" customFormat="1" ht="19.5" hidden="1" spans="1:19">
      <c r="A172" s="87"/>
      <c r="B172" s="92"/>
      <c r="C172" s="89"/>
      <c r="D172" s="90">
        <f t="shared" si="54"/>
        <v>0</v>
      </c>
      <c r="E172" s="90"/>
      <c r="F172" s="90"/>
      <c r="G172" s="90"/>
      <c r="H172" s="90"/>
      <c r="I172" s="90"/>
      <c r="J172" s="97"/>
      <c r="K172" s="126"/>
      <c r="L172" s="57"/>
      <c r="M172" s="127"/>
      <c r="N172" s="126"/>
      <c r="O172" s="126"/>
      <c r="P172" s="126"/>
      <c r="Q172" s="126"/>
      <c r="R172" s="126"/>
      <c r="S172" s="126"/>
    </row>
    <row r="173" ht="14.25" hidden="1" spans="1:10">
      <c r="A173" s="83" t="s">
        <v>119</v>
      </c>
      <c r="B173" s="84" t="s">
        <v>235</v>
      </c>
      <c r="C173" s="85"/>
      <c r="D173" s="86">
        <f t="shared" si="54"/>
        <v>0</v>
      </c>
      <c r="E173" s="86"/>
      <c r="F173" s="86"/>
      <c r="G173" s="86"/>
      <c r="H173" s="86"/>
      <c r="I173" s="86"/>
      <c r="J173" s="85"/>
    </row>
    <row r="174" ht="19.5" hidden="1" spans="1:12">
      <c r="A174" s="83" t="s">
        <v>121</v>
      </c>
      <c r="B174" s="84" t="s">
        <v>236</v>
      </c>
      <c r="C174" s="85"/>
      <c r="D174" s="86">
        <f t="shared" ref="D174:I174" si="56">D175</f>
        <v>0</v>
      </c>
      <c r="E174" s="86">
        <f t="shared" si="56"/>
        <v>0</v>
      </c>
      <c r="F174" s="86">
        <f t="shared" si="56"/>
        <v>0</v>
      </c>
      <c r="G174" s="86">
        <f t="shared" si="56"/>
        <v>0</v>
      </c>
      <c r="H174" s="86">
        <f t="shared" si="56"/>
        <v>0</v>
      </c>
      <c r="I174" s="86">
        <f t="shared" si="56"/>
        <v>0</v>
      </c>
      <c r="J174" s="85"/>
      <c r="L174" s="107"/>
    </row>
    <row r="175" s="48" customFormat="1" ht="19.5" hidden="1" spans="1:19">
      <c r="A175" s="87"/>
      <c r="B175" s="123"/>
      <c r="C175" s="89"/>
      <c r="D175" s="90">
        <f>E175+F175+G175+H175+I175</f>
        <v>0</v>
      </c>
      <c r="E175" s="90"/>
      <c r="F175" s="90"/>
      <c r="G175" s="90"/>
      <c r="H175" s="90"/>
      <c r="I175" s="90"/>
      <c r="J175" s="97"/>
      <c r="K175" s="126"/>
      <c r="L175" s="57"/>
      <c r="M175" s="127"/>
      <c r="N175" s="126"/>
      <c r="O175" s="126"/>
      <c r="P175" s="126"/>
      <c r="Q175" s="126"/>
      <c r="R175" s="126"/>
      <c r="S175" s="126"/>
    </row>
    <row r="176" ht="14.25" hidden="1" spans="1:10">
      <c r="A176" s="83" t="s">
        <v>123</v>
      </c>
      <c r="B176" s="84" t="s">
        <v>262</v>
      </c>
      <c r="C176" s="85"/>
      <c r="D176" s="86">
        <f t="shared" ref="D176:I176" si="57">D177</f>
        <v>0</v>
      </c>
      <c r="E176" s="86">
        <f t="shared" si="57"/>
        <v>0</v>
      </c>
      <c r="F176" s="86">
        <f t="shared" si="57"/>
        <v>0</v>
      </c>
      <c r="G176" s="86">
        <f t="shared" si="57"/>
        <v>0</v>
      </c>
      <c r="H176" s="86">
        <f t="shared" si="57"/>
        <v>0</v>
      </c>
      <c r="I176" s="86">
        <f t="shared" si="57"/>
        <v>0</v>
      </c>
      <c r="J176" s="85"/>
    </row>
    <row r="177" s="48" customFormat="1" ht="19.5" hidden="1" spans="1:19">
      <c r="A177" s="87"/>
      <c r="B177" s="92"/>
      <c r="C177" s="89"/>
      <c r="D177" s="90">
        <f>E177+F177+G177+H177+I177</f>
        <v>0</v>
      </c>
      <c r="E177" s="91"/>
      <c r="F177" s="91"/>
      <c r="G177" s="91"/>
      <c r="H177" s="91"/>
      <c r="I177" s="91"/>
      <c r="J177" s="97"/>
      <c r="K177" s="126"/>
      <c r="L177" s="107"/>
      <c r="M177" s="127"/>
      <c r="N177" s="126"/>
      <c r="O177" s="126"/>
      <c r="P177" s="126"/>
      <c r="Q177" s="126"/>
      <c r="R177" s="126"/>
      <c r="S177" s="126"/>
    </row>
    <row r="178" ht="19.5" hidden="1" spans="1:12">
      <c r="A178" s="83" t="s">
        <v>126</v>
      </c>
      <c r="B178" s="84" t="s">
        <v>263</v>
      </c>
      <c r="C178" s="85"/>
      <c r="D178" s="86">
        <f t="shared" ref="D178:I178" si="58">D179+D180</f>
        <v>0</v>
      </c>
      <c r="E178" s="86">
        <f t="shared" si="58"/>
        <v>0</v>
      </c>
      <c r="F178" s="86">
        <f t="shared" si="58"/>
        <v>0</v>
      </c>
      <c r="G178" s="86">
        <f t="shared" si="58"/>
        <v>0</v>
      </c>
      <c r="H178" s="86">
        <f t="shared" si="58"/>
        <v>0</v>
      </c>
      <c r="I178" s="86">
        <f t="shared" si="58"/>
        <v>0</v>
      </c>
      <c r="J178" s="85"/>
      <c r="L178" s="107"/>
    </row>
    <row r="179" s="48" customFormat="1" ht="19.5" hidden="1" spans="1:19">
      <c r="A179" s="87"/>
      <c r="B179" s="92"/>
      <c r="C179" s="89"/>
      <c r="D179" s="90">
        <f>E179+F179+G179+H179+I179</f>
        <v>0</v>
      </c>
      <c r="E179" s="90"/>
      <c r="F179" s="90"/>
      <c r="G179" s="90"/>
      <c r="H179" s="90"/>
      <c r="I179" s="90"/>
      <c r="J179" s="97"/>
      <c r="K179" s="126"/>
      <c r="L179" s="57"/>
      <c r="M179" s="127"/>
      <c r="N179" s="126"/>
      <c r="O179" s="126"/>
      <c r="P179" s="126"/>
      <c r="Q179" s="126"/>
      <c r="R179" s="126"/>
      <c r="S179" s="126"/>
    </row>
    <row r="180" s="48" customFormat="1" ht="19.5" hidden="1" spans="1:19">
      <c r="A180" s="87"/>
      <c r="B180" s="92"/>
      <c r="C180" s="89"/>
      <c r="D180" s="90">
        <f>E180+F180+G180+H180+I180</f>
        <v>0</v>
      </c>
      <c r="E180" s="91"/>
      <c r="F180" s="91"/>
      <c r="G180" s="91"/>
      <c r="H180" s="91"/>
      <c r="I180" s="91"/>
      <c r="J180" s="97"/>
      <c r="K180" s="126"/>
      <c r="L180" s="107"/>
      <c r="M180" s="127"/>
      <c r="N180" s="126"/>
      <c r="O180" s="126"/>
      <c r="P180" s="126"/>
      <c r="Q180" s="126"/>
      <c r="R180" s="126"/>
      <c r="S180" s="126"/>
    </row>
    <row r="181" ht="14.25" spans="1:10">
      <c r="A181" s="83" t="s">
        <v>128</v>
      </c>
      <c r="B181" s="84" t="s">
        <v>264</v>
      </c>
      <c r="C181" s="85"/>
      <c r="D181" s="86">
        <f t="shared" ref="D181:I181" si="59">D182+D183</f>
        <v>20000</v>
      </c>
      <c r="E181" s="86">
        <f t="shared" si="59"/>
        <v>0</v>
      </c>
      <c r="F181" s="86">
        <f t="shared" si="59"/>
        <v>0</v>
      </c>
      <c r="G181" s="86">
        <f t="shared" si="59"/>
        <v>20000</v>
      </c>
      <c r="H181" s="86">
        <f t="shared" si="59"/>
        <v>0</v>
      </c>
      <c r="I181" s="86">
        <f t="shared" si="59"/>
        <v>0</v>
      </c>
      <c r="J181" s="85"/>
    </row>
    <row r="182" s="48" customFormat="1" ht="19.5" spans="1:19">
      <c r="A182" s="87"/>
      <c r="B182" s="92"/>
      <c r="C182" s="89" t="s">
        <v>530</v>
      </c>
      <c r="D182" s="90">
        <f>E182+F182+G182+H182+I182</f>
        <v>20000</v>
      </c>
      <c r="E182" s="90"/>
      <c r="F182" s="90"/>
      <c r="G182" s="90">
        <v>20000</v>
      </c>
      <c r="H182" s="90"/>
      <c r="I182" s="90"/>
      <c r="J182" s="97"/>
      <c r="K182" s="126"/>
      <c r="L182" s="57"/>
      <c r="M182" s="127"/>
      <c r="N182" s="126"/>
      <c r="O182" s="126"/>
      <c r="P182" s="126"/>
      <c r="Q182" s="126"/>
      <c r="R182" s="126"/>
      <c r="S182" s="126"/>
    </row>
    <row r="183" s="48" customFormat="1" ht="19.5" hidden="1" spans="1:19">
      <c r="A183" s="87"/>
      <c r="B183" s="92"/>
      <c r="C183" s="89"/>
      <c r="D183" s="90">
        <f>E183+F183+G183+H183+I183</f>
        <v>0</v>
      </c>
      <c r="E183" s="90"/>
      <c r="F183" s="90"/>
      <c r="G183" s="90"/>
      <c r="H183" s="90"/>
      <c r="I183" s="90"/>
      <c r="J183" s="97"/>
      <c r="K183" s="126"/>
      <c r="L183" s="57"/>
      <c r="M183" s="127"/>
      <c r="N183" s="126"/>
      <c r="O183" s="126"/>
      <c r="P183" s="126"/>
      <c r="Q183" s="126"/>
      <c r="R183" s="126"/>
      <c r="S183" s="126"/>
    </row>
    <row r="184" ht="19.5" hidden="1" spans="1:12">
      <c r="A184" s="83" t="s">
        <v>130</v>
      </c>
      <c r="B184" s="84" t="s">
        <v>267</v>
      </c>
      <c r="C184" s="85"/>
      <c r="D184" s="86">
        <f t="shared" ref="D184:I184" si="60">D185</f>
        <v>0</v>
      </c>
      <c r="E184" s="86">
        <f t="shared" si="60"/>
        <v>0</v>
      </c>
      <c r="F184" s="86">
        <f t="shared" si="60"/>
        <v>0</v>
      </c>
      <c r="G184" s="86">
        <f t="shared" si="60"/>
        <v>0</v>
      </c>
      <c r="H184" s="86">
        <f t="shared" si="60"/>
        <v>0</v>
      </c>
      <c r="I184" s="86">
        <f t="shared" si="60"/>
        <v>0</v>
      </c>
      <c r="J184" s="85"/>
      <c r="L184" s="107"/>
    </row>
    <row r="185" s="47" customFormat="1" ht="19.5" hidden="1" spans="1:19">
      <c r="A185" s="93"/>
      <c r="B185" s="94"/>
      <c r="C185" s="95"/>
      <c r="D185" s="90">
        <f>E185+F185+G185+H185+I185</f>
        <v>0</v>
      </c>
      <c r="E185" s="90"/>
      <c r="F185" s="90"/>
      <c r="G185" s="90"/>
      <c r="H185" s="90"/>
      <c r="I185" s="90"/>
      <c r="J185" s="95"/>
      <c r="K185" s="54"/>
      <c r="L185" s="107"/>
      <c r="M185" s="57"/>
      <c r="N185" s="54"/>
      <c r="O185" s="54"/>
      <c r="P185" s="54"/>
      <c r="Q185" s="54"/>
      <c r="R185" s="54"/>
      <c r="S185" s="54"/>
    </row>
    <row r="186" ht="14.25" spans="1:10">
      <c r="A186" s="83" t="s">
        <v>132</v>
      </c>
      <c r="B186" s="84" t="s">
        <v>269</v>
      </c>
      <c r="C186" s="85"/>
      <c r="D186" s="86">
        <f t="shared" ref="D186:I186" si="61">D187+D189+D188</f>
        <v>194976</v>
      </c>
      <c r="E186" s="86">
        <f t="shared" si="61"/>
        <v>0</v>
      </c>
      <c r="F186" s="86">
        <f t="shared" si="61"/>
        <v>0</v>
      </c>
      <c r="G186" s="86">
        <f t="shared" si="61"/>
        <v>194976</v>
      </c>
      <c r="H186" s="86">
        <f t="shared" si="61"/>
        <v>0</v>
      </c>
      <c r="I186" s="86">
        <f t="shared" si="61"/>
        <v>0</v>
      </c>
      <c r="J186" s="85"/>
    </row>
    <row r="187" s="48" customFormat="1" ht="19.5" spans="1:19">
      <c r="A187" s="87"/>
      <c r="B187" s="92"/>
      <c r="C187" s="89" t="s">
        <v>531</v>
      </c>
      <c r="D187" s="90">
        <f>E187+F187+G187+H187+I187</f>
        <v>4176</v>
      </c>
      <c r="E187" s="90"/>
      <c r="F187" s="90"/>
      <c r="G187" s="90">
        <v>4176</v>
      </c>
      <c r="H187" s="90"/>
      <c r="I187" s="90"/>
      <c r="J187" s="97"/>
      <c r="K187" s="126"/>
      <c r="L187" s="57"/>
      <c r="M187" s="127"/>
      <c r="N187" s="126"/>
      <c r="O187" s="126"/>
      <c r="P187" s="126"/>
      <c r="Q187" s="126"/>
      <c r="R187" s="126"/>
      <c r="S187" s="126"/>
    </row>
    <row r="188" s="48" customFormat="1" ht="19.5" spans="1:19">
      <c r="A188" s="87"/>
      <c r="B188" s="92"/>
      <c r="C188" s="89" t="s">
        <v>532</v>
      </c>
      <c r="D188" s="90">
        <f>E188+F188+G188+H188+I188</f>
        <v>57720</v>
      </c>
      <c r="E188" s="90"/>
      <c r="F188" s="90"/>
      <c r="G188" s="90">
        <v>57720</v>
      </c>
      <c r="H188" s="90"/>
      <c r="I188" s="90"/>
      <c r="J188" s="97"/>
      <c r="K188" s="126"/>
      <c r="L188" s="57"/>
      <c r="M188" s="127"/>
      <c r="N188" s="126"/>
      <c r="O188" s="126"/>
      <c r="P188" s="126"/>
      <c r="Q188" s="126"/>
      <c r="R188" s="126"/>
      <c r="S188" s="126"/>
    </row>
    <row r="189" s="48" customFormat="1" ht="19.5" spans="1:19">
      <c r="A189" s="87"/>
      <c r="B189" s="92"/>
      <c r="C189" s="89" t="s">
        <v>533</v>
      </c>
      <c r="D189" s="90">
        <f>E189+F189+G189+H189+I189</f>
        <v>133080</v>
      </c>
      <c r="E189" s="90"/>
      <c r="F189" s="90"/>
      <c r="G189" s="90">
        <v>133080</v>
      </c>
      <c r="H189" s="90"/>
      <c r="I189" s="90"/>
      <c r="J189" s="97"/>
      <c r="K189" s="126"/>
      <c r="L189" s="107"/>
      <c r="M189" s="127"/>
      <c r="N189" s="126"/>
      <c r="O189" s="126"/>
      <c r="P189" s="126"/>
      <c r="Q189" s="126"/>
      <c r="R189" s="126"/>
      <c r="S189" s="126"/>
    </row>
    <row r="190" ht="19.5" hidden="1" spans="1:12">
      <c r="A190" s="83" t="s">
        <v>134</v>
      </c>
      <c r="B190" s="84" t="s">
        <v>270</v>
      </c>
      <c r="C190" s="85"/>
      <c r="D190" s="86">
        <f t="shared" ref="D190:I190" si="62">D191+D192</f>
        <v>0</v>
      </c>
      <c r="E190" s="86">
        <f t="shared" si="62"/>
        <v>0</v>
      </c>
      <c r="F190" s="86">
        <f t="shared" si="62"/>
        <v>0</v>
      </c>
      <c r="G190" s="86">
        <f t="shared" si="62"/>
        <v>0</v>
      </c>
      <c r="H190" s="86">
        <f t="shared" si="62"/>
        <v>0</v>
      </c>
      <c r="I190" s="86">
        <f t="shared" si="62"/>
        <v>0</v>
      </c>
      <c r="J190" s="85"/>
      <c r="L190" s="107"/>
    </row>
    <row r="191" s="48" customFormat="1" ht="19.5" hidden="1" spans="1:19">
      <c r="A191" s="87"/>
      <c r="B191" s="92"/>
      <c r="C191" s="89"/>
      <c r="D191" s="90">
        <f>E191+F191+G191+H191+I191</f>
        <v>0</v>
      </c>
      <c r="E191" s="124"/>
      <c r="F191" s="124"/>
      <c r="G191" s="124"/>
      <c r="H191" s="124"/>
      <c r="I191" s="124"/>
      <c r="J191" s="97"/>
      <c r="K191" s="126"/>
      <c r="L191" s="57"/>
      <c r="M191" s="127"/>
      <c r="N191" s="126"/>
      <c r="O191" s="126"/>
      <c r="P191" s="126"/>
      <c r="Q191" s="126"/>
      <c r="R191" s="126"/>
      <c r="S191" s="126"/>
    </row>
    <row r="192" s="48" customFormat="1" ht="19.5" hidden="1" spans="1:19">
      <c r="A192" s="87"/>
      <c r="B192" s="92"/>
      <c r="C192" s="89"/>
      <c r="D192" s="90">
        <f>E192+F192+G192+H192+I192</f>
        <v>0</v>
      </c>
      <c r="E192" s="90"/>
      <c r="F192" s="90"/>
      <c r="G192" s="90"/>
      <c r="H192" s="90"/>
      <c r="I192" s="90"/>
      <c r="J192" s="97"/>
      <c r="K192" s="126"/>
      <c r="L192" s="57"/>
      <c r="M192" s="127"/>
      <c r="N192" s="126"/>
      <c r="O192" s="126"/>
      <c r="P192" s="126"/>
      <c r="Q192" s="126"/>
      <c r="R192" s="126"/>
      <c r="S192" s="126"/>
    </row>
    <row r="193" ht="14.25" hidden="1" spans="1:10">
      <c r="A193" s="83" t="s">
        <v>271</v>
      </c>
      <c r="B193" s="84" t="s">
        <v>272</v>
      </c>
      <c r="C193" s="85"/>
      <c r="D193" s="86">
        <f>E193+F193+G193+H193+I193</f>
        <v>0</v>
      </c>
      <c r="E193" s="86"/>
      <c r="F193" s="86"/>
      <c r="G193" s="86"/>
      <c r="H193" s="131"/>
      <c r="I193" s="86"/>
      <c r="J193" s="85"/>
    </row>
    <row r="194" ht="14.25" spans="1:10">
      <c r="A194" s="110" t="s">
        <v>273</v>
      </c>
      <c r="B194" s="84" t="s">
        <v>274</v>
      </c>
      <c r="C194" s="85" t="s">
        <v>534</v>
      </c>
      <c r="D194" s="86">
        <f>E194+F194+G194+H194+I194</f>
        <v>597360</v>
      </c>
      <c r="E194" s="86"/>
      <c r="F194" s="86"/>
      <c r="G194" s="86">
        <v>597360</v>
      </c>
      <c r="H194" s="86"/>
      <c r="I194" s="86"/>
      <c r="J194" s="85"/>
    </row>
    <row r="195" ht="19.5" spans="1:12">
      <c r="A195" s="110" t="s">
        <v>275</v>
      </c>
      <c r="B195" s="84" t="s">
        <v>276</v>
      </c>
      <c r="C195" s="85" t="s">
        <v>535</v>
      </c>
      <c r="D195" s="86">
        <f>E195+F195+G195+H195+I195</f>
        <v>30000</v>
      </c>
      <c r="E195" s="86"/>
      <c r="F195" s="86"/>
      <c r="G195" s="86">
        <v>30000</v>
      </c>
      <c r="H195" s="86"/>
      <c r="I195" s="86"/>
      <c r="J195" s="85"/>
      <c r="L195" s="107"/>
    </row>
    <row r="196" ht="14.25" spans="1:10">
      <c r="A196" s="110" t="s">
        <v>277</v>
      </c>
      <c r="B196" s="84" t="s">
        <v>536</v>
      </c>
      <c r="C196" s="85"/>
      <c r="D196" s="86">
        <f t="shared" ref="D196:I196" si="63">D197</f>
        <v>259738</v>
      </c>
      <c r="E196" s="86">
        <f t="shared" si="63"/>
        <v>0</v>
      </c>
      <c r="F196" s="86">
        <f t="shared" si="63"/>
        <v>0</v>
      </c>
      <c r="G196" s="86">
        <f t="shared" si="63"/>
        <v>259738</v>
      </c>
      <c r="H196" s="86">
        <f t="shared" si="63"/>
        <v>0</v>
      </c>
      <c r="I196" s="86">
        <f t="shared" si="63"/>
        <v>0</v>
      </c>
      <c r="J196" s="85"/>
    </row>
    <row r="197" s="47" customFormat="1" ht="19.5" spans="1:19">
      <c r="A197" s="93"/>
      <c r="B197" s="94"/>
      <c r="C197" s="119" t="s">
        <v>279</v>
      </c>
      <c r="D197" s="90">
        <f>E197+F197+G197+H197+I197</f>
        <v>259738</v>
      </c>
      <c r="E197" s="90"/>
      <c r="F197" s="90"/>
      <c r="G197" s="90">
        <v>259738</v>
      </c>
      <c r="H197" s="122"/>
      <c r="I197" s="90"/>
      <c r="J197" s="109"/>
      <c r="K197" s="54"/>
      <c r="L197" s="57"/>
      <c r="M197" s="57"/>
      <c r="N197" s="54"/>
      <c r="O197" s="54"/>
      <c r="P197" s="54"/>
      <c r="Q197" s="54"/>
      <c r="R197" s="54"/>
      <c r="S197" s="54"/>
    </row>
    <row r="198" ht="19.5" hidden="1" spans="1:12">
      <c r="A198" s="83" t="s">
        <v>280</v>
      </c>
      <c r="B198" s="84" t="s">
        <v>281</v>
      </c>
      <c r="C198" s="85"/>
      <c r="D198" s="86">
        <f>E198+F198+G198+H198+I198</f>
        <v>0</v>
      </c>
      <c r="E198" s="86"/>
      <c r="F198" s="86"/>
      <c r="G198" s="86"/>
      <c r="H198" s="86"/>
      <c r="I198" s="86"/>
      <c r="J198" s="85"/>
      <c r="L198" s="107"/>
    </row>
    <row r="199" ht="19.5" hidden="1" spans="1:12">
      <c r="A199" s="110" t="s">
        <v>142</v>
      </c>
      <c r="B199" s="84" t="s">
        <v>282</v>
      </c>
      <c r="C199" s="120"/>
      <c r="D199" s="86">
        <f t="shared" ref="D199:I199" si="64">D200</f>
        <v>0</v>
      </c>
      <c r="E199" s="86">
        <f t="shared" si="64"/>
        <v>0</v>
      </c>
      <c r="F199" s="86">
        <f t="shared" si="64"/>
        <v>0</v>
      </c>
      <c r="G199" s="86">
        <f t="shared" si="64"/>
        <v>0</v>
      </c>
      <c r="H199" s="86">
        <f t="shared" si="64"/>
        <v>0</v>
      </c>
      <c r="I199" s="86">
        <f t="shared" si="64"/>
        <v>0</v>
      </c>
      <c r="J199" s="120"/>
      <c r="L199" s="107"/>
    </row>
    <row r="200" s="47" customFormat="1" ht="19.5" hidden="1" spans="1:19">
      <c r="A200" s="93"/>
      <c r="B200" s="94"/>
      <c r="C200" s="119"/>
      <c r="D200" s="90">
        <f>E200+F200+G200+H200+I200</f>
        <v>0</v>
      </c>
      <c r="E200" s="90"/>
      <c r="F200" s="90"/>
      <c r="G200" s="90"/>
      <c r="H200" s="122"/>
      <c r="I200" s="90"/>
      <c r="J200" s="119"/>
      <c r="K200" s="54"/>
      <c r="L200" s="107"/>
      <c r="M200" s="57"/>
      <c r="N200" s="54"/>
      <c r="O200" s="54"/>
      <c r="P200" s="54"/>
      <c r="Q200" s="54"/>
      <c r="R200" s="54"/>
      <c r="S200" s="54"/>
    </row>
    <row r="201" ht="14.25" hidden="1" spans="1:10">
      <c r="A201" s="83" t="s">
        <v>144</v>
      </c>
      <c r="B201" s="84" t="s">
        <v>284</v>
      </c>
      <c r="C201" s="85"/>
      <c r="D201" s="86">
        <f>E201+F201+G201+H201+I201</f>
        <v>0</v>
      </c>
      <c r="E201" s="86"/>
      <c r="F201" s="86"/>
      <c r="G201" s="86"/>
      <c r="H201" s="86"/>
      <c r="I201" s="86"/>
      <c r="J201" s="85"/>
    </row>
    <row r="202" ht="14.25" hidden="1" spans="1:10">
      <c r="A202" s="83" t="s">
        <v>450</v>
      </c>
      <c r="B202" s="84" t="s">
        <v>291</v>
      </c>
      <c r="C202" s="85"/>
      <c r="D202" s="86">
        <f>E202+F202+G202+H202+I202</f>
        <v>0</v>
      </c>
      <c r="E202" s="86"/>
      <c r="F202" s="86"/>
      <c r="G202" s="86"/>
      <c r="H202" s="86"/>
      <c r="I202" s="86"/>
      <c r="J202" s="85"/>
    </row>
    <row r="203" ht="14.25" hidden="1" spans="1:10">
      <c r="A203" s="110" t="s">
        <v>146</v>
      </c>
      <c r="B203" s="84" t="s">
        <v>292</v>
      </c>
      <c r="C203" s="85"/>
      <c r="D203" s="86">
        <f>E203+F203+G203+H203+I203</f>
        <v>0</v>
      </c>
      <c r="E203" s="86"/>
      <c r="F203" s="86"/>
      <c r="G203" s="86"/>
      <c r="H203" s="86"/>
      <c r="I203" s="86"/>
      <c r="J203" s="85"/>
    </row>
    <row r="204" ht="14.25" hidden="1" spans="1:10">
      <c r="A204" s="110" t="s">
        <v>293</v>
      </c>
      <c r="B204" s="84" t="s">
        <v>294</v>
      </c>
      <c r="C204" s="85"/>
      <c r="D204" s="86">
        <f>E204+F204+G204+H204+I204</f>
        <v>0</v>
      </c>
      <c r="E204" s="86"/>
      <c r="F204" s="86"/>
      <c r="G204" s="86"/>
      <c r="H204" s="86"/>
      <c r="I204" s="86"/>
      <c r="J204" s="85"/>
    </row>
    <row r="205" ht="14.25" hidden="1" spans="1:10">
      <c r="A205" s="83" t="s">
        <v>164</v>
      </c>
      <c r="B205" s="84" t="s">
        <v>295</v>
      </c>
      <c r="C205" s="85"/>
      <c r="D205" s="86">
        <f t="shared" ref="D205:I205" si="65">D206+D207</f>
        <v>0</v>
      </c>
      <c r="E205" s="86">
        <f t="shared" si="65"/>
        <v>0</v>
      </c>
      <c r="F205" s="86">
        <f t="shared" si="65"/>
        <v>0</v>
      </c>
      <c r="G205" s="86">
        <f t="shared" si="65"/>
        <v>0</v>
      </c>
      <c r="H205" s="86">
        <f t="shared" si="65"/>
        <v>0</v>
      </c>
      <c r="I205" s="86">
        <f t="shared" si="65"/>
        <v>0</v>
      </c>
      <c r="J205" s="85"/>
    </row>
    <row r="206" s="48" customFormat="1" ht="19.5" hidden="1" spans="1:19">
      <c r="A206" s="87"/>
      <c r="B206" s="88"/>
      <c r="C206" s="89"/>
      <c r="D206" s="90">
        <f>E206+F206+G206+H206+I206</f>
        <v>0</v>
      </c>
      <c r="E206" s="91"/>
      <c r="F206" s="91"/>
      <c r="G206" s="91"/>
      <c r="H206" s="91"/>
      <c r="I206" s="91"/>
      <c r="J206" s="97"/>
      <c r="K206" s="126"/>
      <c r="L206" s="57"/>
      <c r="M206" s="127"/>
      <c r="N206" s="126"/>
      <c r="O206" s="126"/>
      <c r="P206" s="126"/>
      <c r="Q206" s="126"/>
      <c r="R206" s="126"/>
      <c r="S206" s="126"/>
    </row>
    <row r="207" s="48" customFormat="1" ht="19.5" hidden="1" spans="1:19">
      <c r="A207" s="87"/>
      <c r="B207" s="88"/>
      <c r="C207" s="89"/>
      <c r="D207" s="90">
        <f>E207+F207+G207+H207+I207</f>
        <v>0</v>
      </c>
      <c r="E207" s="91"/>
      <c r="F207" s="91"/>
      <c r="G207" s="91"/>
      <c r="H207" s="91"/>
      <c r="I207" s="91"/>
      <c r="J207" s="97"/>
      <c r="K207" s="126"/>
      <c r="L207" s="107"/>
      <c r="M207" s="127"/>
      <c r="N207" s="126"/>
      <c r="O207" s="126"/>
      <c r="P207" s="126"/>
      <c r="Q207" s="126"/>
      <c r="R207" s="126"/>
      <c r="S207" s="126"/>
    </row>
    <row r="208" ht="14.25" hidden="1" spans="1:10">
      <c r="A208" s="83"/>
      <c r="B208" s="132"/>
      <c r="C208" s="85"/>
      <c r="D208" s="86"/>
      <c r="E208" s="86"/>
      <c r="F208" s="86"/>
      <c r="G208" s="86"/>
      <c r="H208" s="86"/>
      <c r="I208" s="86"/>
      <c r="J208" s="85"/>
    </row>
    <row r="209" ht="19.5" spans="1:12">
      <c r="A209" s="79" t="s">
        <v>297</v>
      </c>
      <c r="B209" s="80" t="s">
        <v>298</v>
      </c>
      <c r="C209" s="81"/>
      <c r="D209" s="82">
        <f t="shared" ref="D209:I209" si="66">D210+D212+D215+D218+D221+D222+D229+D231+D232+D233+D234+D235+D236</f>
        <v>270909</v>
      </c>
      <c r="E209" s="82">
        <f t="shared" si="66"/>
        <v>0</v>
      </c>
      <c r="F209" s="82">
        <f t="shared" si="66"/>
        <v>0</v>
      </c>
      <c r="G209" s="82">
        <f t="shared" si="66"/>
        <v>270909</v>
      </c>
      <c r="H209" s="82">
        <f t="shared" si="66"/>
        <v>0</v>
      </c>
      <c r="I209" s="82">
        <f t="shared" si="66"/>
        <v>0</v>
      </c>
      <c r="J209" s="81"/>
      <c r="L209" s="107"/>
    </row>
    <row r="210" ht="14.25" hidden="1" spans="1:10">
      <c r="A210" s="83" t="s">
        <v>110</v>
      </c>
      <c r="B210" s="84" t="s">
        <v>299</v>
      </c>
      <c r="C210" s="85"/>
      <c r="D210" s="86">
        <f t="shared" ref="D210:I210" si="67">D211</f>
        <v>0</v>
      </c>
      <c r="E210" s="86">
        <f t="shared" si="67"/>
        <v>0</v>
      </c>
      <c r="F210" s="86">
        <f t="shared" si="67"/>
        <v>0</v>
      </c>
      <c r="G210" s="86">
        <f t="shared" si="67"/>
        <v>0</v>
      </c>
      <c r="H210" s="86">
        <f t="shared" si="67"/>
        <v>0</v>
      </c>
      <c r="I210" s="86">
        <f t="shared" si="67"/>
        <v>0</v>
      </c>
      <c r="J210" s="85"/>
    </row>
    <row r="211" s="48" customFormat="1" ht="19.5" hidden="1" spans="1:19">
      <c r="A211" s="87"/>
      <c r="B211" s="92"/>
      <c r="C211" s="89"/>
      <c r="D211" s="90">
        <f>E211+F211+G211+H211+I211</f>
        <v>0</v>
      </c>
      <c r="E211" s="90"/>
      <c r="F211" s="90"/>
      <c r="G211" s="90"/>
      <c r="H211" s="90"/>
      <c r="I211" s="90"/>
      <c r="J211" s="97"/>
      <c r="K211" s="126"/>
      <c r="L211" s="57"/>
      <c r="M211" s="127"/>
      <c r="N211" s="126"/>
      <c r="O211" s="126"/>
      <c r="P211" s="126"/>
      <c r="Q211" s="126"/>
      <c r="R211" s="126"/>
      <c r="S211" s="126"/>
    </row>
    <row r="212" ht="19.5" hidden="1" spans="1:12">
      <c r="A212" s="83" t="s">
        <v>112</v>
      </c>
      <c r="B212" s="84" t="s">
        <v>300</v>
      </c>
      <c r="C212" s="85"/>
      <c r="D212" s="86">
        <f t="shared" ref="D212:I212" si="68">D213+D214</f>
        <v>0</v>
      </c>
      <c r="E212" s="86">
        <f t="shared" si="68"/>
        <v>0</v>
      </c>
      <c r="F212" s="86">
        <f t="shared" si="68"/>
        <v>0</v>
      </c>
      <c r="G212" s="86">
        <f t="shared" si="68"/>
        <v>0</v>
      </c>
      <c r="H212" s="86">
        <f t="shared" si="68"/>
        <v>0</v>
      </c>
      <c r="I212" s="86">
        <f t="shared" si="68"/>
        <v>0</v>
      </c>
      <c r="J212" s="85"/>
      <c r="L212" s="107"/>
    </row>
    <row r="213" s="47" customFormat="1" ht="19.5" hidden="1" spans="1:19">
      <c r="A213" s="93"/>
      <c r="B213" s="99"/>
      <c r="C213" s="95"/>
      <c r="D213" s="90">
        <f>E213+F213+G213+H213+I213</f>
        <v>0</v>
      </c>
      <c r="E213" s="90"/>
      <c r="F213" s="90"/>
      <c r="G213" s="90"/>
      <c r="H213" s="90"/>
      <c r="I213" s="90"/>
      <c r="J213" s="95"/>
      <c r="K213" s="54"/>
      <c r="L213" s="107"/>
      <c r="M213" s="57"/>
      <c r="N213" s="54"/>
      <c r="O213" s="54"/>
      <c r="P213" s="54"/>
      <c r="Q213" s="54"/>
      <c r="R213" s="54"/>
      <c r="S213" s="54"/>
    </row>
    <row r="214" s="47" customFormat="1" ht="19.5" hidden="1" spans="1:19">
      <c r="A214" s="93"/>
      <c r="B214" s="99"/>
      <c r="C214" s="95"/>
      <c r="D214" s="90">
        <f>E214+F214+G214+H214+I214</f>
        <v>0</v>
      </c>
      <c r="E214" s="90"/>
      <c r="F214" s="90"/>
      <c r="G214" s="90"/>
      <c r="H214" s="90"/>
      <c r="I214" s="90"/>
      <c r="J214" s="95"/>
      <c r="K214" s="54"/>
      <c r="L214" s="107"/>
      <c r="M214" s="57"/>
      <c r="N214" s="54"/>
      <c r="O214" s="54"/>
      <c r="P214" s="54"/>
      <c r="Q214" s="54"/>
      <c r="R214" s="54"/>
      <c r="S214" s="54"/>
    </row>
    <row r="215" ht="19.5" hidden="1" spans="1:12">
      <c r="A215" s="83" t="s">
        <v>114</v>
      </c>
      <c r="B215" s="84" t="s">
        <v>301</v>
      </c>
      <c r="C215" s="85"/>
      <c r="D215" s="86">
        <f t="shared" ref="D215:I215" si="69">D216+D217</f>
        <v>0</v>
      </c>
      <c r="E215" s="86">
        <f t="shared" si="69"/>
        <v>0</v>
      </c>
      <c r="F215" s="86">
        <f t="shared" si="69"/>
        <v>0</v>
      </c>
      <c r="G215" s="86">
        <f t="shared" si="69"/>
        <v>0</v>
      </c>
      <c r="H215" s="86">
        <f t="shared" si="69"/>
        <v>0</v>
      </c>
      <c r="I215" s="86">
        <f t="shared" si="69"/>
        <v>0</v>
      </c>
      <c r="J215" s="85"/>
      <c r="L215" s="107"/>
    </row>
    <row r="216" s="48" customFormat="1" ht="19.5" hidden="1" spans="1:19">
      <c r="A216" s="87"/>
      <c r="B216" s="88"/>
      <c r="C216" s="89"/>
      <c r="D216" s="90">
        <f>E216+F216+G216+H216+I216</f>
        <v>0</v>
      </c>
      <c r="E216" s="91"/>
      <c r="F216" s="91"/>
      <c r="G216" s="91"/>
      <c r="H216" s="91"/>
      <c r="I216" s="91"/>
      <c r="J216" s="97"/>
      <c r="K216" s="126"/>
      <c r="L216" s="57"/>
      <c r="M216" s="127"/>
      <c r="N216" s="126"/>
      <c r="O216" s="126"/>
      <c r="P216" s="126"/>
      <c r="Q216" s="126"/>
      <c r="R216" s="126"/>
      <c r="S216" s="126"/>
    </row>
    <row r="217" s="48" customFormat="1" ht="19.5" hidden="1" spans="1:19">
      <c r="A217" s="87"/>
      <c r="B217" s="88"/>
      <c r="C217" s="89"/>
      <c r="D217" s="90">
        <f>E217+F217+G217+H217+I217</f>
        <v>0</v>
      </c>
      <c r="E217" s="91"/>
      <c r="F217" s="91"/>
      <c r="G217" s="91"/>
      <c r="H217" s="91"/>
      <c r="I217" s="91"/>
      <c r="J217" s="97"/>
      <c r="K217" s="126"/>
      <c r="L217" s="57"/>
      <c r="M217" s="127"/>
      <c r="N217" s="126"/>
      <c r="O217" s="126"/>
      <c r="P217" s="126"/>
      <c r="Q217" s="126"/>
      <c r="R217" s="126"/>
      <c r="S217" s="126"/>
    </row>
    <row r="218" ht="19.5" spans="1:12">
      <c r="A218" s="83" t="s">
        <v>119</v>
      </c>
      <c r="B218" s="84" t="s">
        <v>303</v>
      </c>
      <c r="C218" s="85"/>
      <c r="D218" s="86">
        <f t="shared" ref="D218:I218" si="70">D219+D220</f>
        <v>139869</v>
      </c>
      <c r="E218" s="86">
        <f t="shared" si="70"/>
        <v>0</v>
      </c>
      <c r="F218" s="86">
        <f t="shared" si="70"/>
        <v>0</v>
      </c>
      <c r="G218" s="86">
        <f t="shared" si="70"/>
        <v>139869</v>
      </c>
      <c r="H218" s="86">
        <f t="shared" si="70"/>
        <v>0</v>
      </c>
      <c r="I218" s="86">
        <f t="shared" si="70"/>
        <v>0</v>
      </c>
      <c r="J218" s="85"/>
      <c r="L218" s="107"/>
    </row>
    <row r="219" s="48" customFormat="1" ht="20.25" customHeight="1" spans="1:19">
      <c r="A219" s="87"/>
      <c r="B219" s="92"/>
      <c r="C219" s="48" t="s">
        <v>537</v>
      </c>
      <c r="D219" s="90">
        <f>E219+F219+G219+H219+I219</f>
        <v>89500</v>
      </c>
      <c r="E219" s="90"/>
      <c r="F219" s="90"/>
      <c r="G219" s="90">
        <v>89500</v>
      </c>
      <c r="H219" s="90"/>
      <c r="I219" s="90"/>
      <c r="J219" s="97"/>
      <c r="K219" s="126"/>
      <c r="L219" s="57"/>
      <c r="M219" s="127"/>
      <c r="N219" s="126"/>
      <c r="O219" s="126"/>
      <c r="P219" s="126"/>
      <c r="Q219" s="126"/>
      <c r="R219" s="126"/>
      <c r="S219" s="126"/>
    </row>
    <row r="220" s="50" customFormat="1" ht="20.25" customHeight="1" spans="1:13">
      <c r="A220" s="133"/>
      <c r="B220" s="134"/>
      <c r="C220" s="133" t="s">
        <v>538</v>
      </c>
      <c r="D220" s="90">
        <f>E220+F220+G220+H220+I220</f>
        <v>50369</v>
      </c>
      <c r="E220" s="135"/>
      <c r="F220" s="135"/>
      <c r="G220" s="135">
        <v>50369</v>
      </c>
      <c r="H220" s="135"/>
      <c r="I220" s="135"/>
      <c r="J220" s="95"/>
      <c r="M220" s="141"/>
    </row>
    <row r="221" ht="19.5" hidden="1" customHeight="1" spans="1:12">
      <c r="A221" s="83" t="s">
        <v>123</v>
      </c>
      <c r="B221" s="84" t="s">
        <v>304</v>
      </c>
      <c r="C221" s="85"/>
      <c r="D221" s="86">
        <f>E221+F221+G221+H221+I221</f>
        <v>0</v>
      </c>
      <c r="E221" s="86"/>
      <c r="F221" s="86"/>
      <c r="G221" s="86"/>
      <c r="H221" s="131"/>
      <c r="I221" s="86"/>
      <c r="J221" s="85"/>
      <c r="L221" s="107"/>
    </row>
    <row r="222" ht="19.5" spans="1:12">
      <c r="A222" s="110" t="s">
        <v>126</v>
      </c>
      <c r="B222" s="84" t="s">
        <v>305</v>
      </c>
      <c r="C222" s="85"/>
      <c r="D222" s="86">
        <f t="shared" ref="D222:I222" si="71">D223+D224+D225+D226+D227+D228</f>
        <v>131040</v>
      </c>
      <c r="E222" s="86">
        <f t="shared" si="71"/>
        <v>0</v>
      </c>
      <c r="F222" s="86">
        <f t="shared" si="71"/>
        <v>0</v>
      </c>
      <c r="G222" s="86">
        <f t="shared" si="71"/>
        <v>131040</v>
      </c>
      <c r="H222" s="86">
        <f t="shared" si="71"/>
        <v>0</v>
      </c>
      <c r="I222" s="86">
        <f t="shared" si="71"/>
        <v>0</v>
      </c>
      <c r="J222" s="85"/>
      <c r="L222" s="107"/>
    </row>
    <row r="223" ht="19.5" spans="1:12">
      <c r="A223" s="136"/>
      <c r="B223" s="99"/>
      <c r="C223" s="98" t="s">
        <v>539</v>
      </c>
      <c r="D223" s="90">
        <f t="shared" ref="D223:D228" si="72">E223+F223+G223+H223+I223</f>
        <v>40320</v>
      </c>
      <c r="E223" s="90"/>
      <c r="F223" s="90"/>
      <c r="G223" s="91">
        <v>40320</v>
      </c>
      <c r="H223" s="90"/>
      <c r="I223" s="90"/>
      <c r="J223" s="95"/>
      <c r="L223" s="107"/>
    </row>
    <row r="224" s="51" customFormat="1" ht="20.25" customHeight="1" spans="1:13">
      <c r="A224" s="133"/>
      <c r="B224" s="92"/>
      <c r="C224" s="133" t="s">
        <v>540</v>
      </c>
      <c r="D224" s="90">
        <f t="shared" si="72"/>
        <v>72000</v>
      </c>
      <c r="E224" s="135"/>
      <c r="F224" s="135"/>
      <c r="G224" s="135">
        <v>72000</v>
      </c>
      <c r="H224" s="135"/>
      <c r="I224" s="135"/>
      <c r="J224" s="95"/>
      <c r="M224" s="142"/>
    </row>
    <row r="225" s="50" customFormat="1" ht="20.25" customHeight="1" spans="1:13">
      <c r="A225" s="133"/>
      <c r="B225" s="92"/>
      <c r="C225" s="133" t="s">
        <v>541</v>
      </c>
      <c r="D225" s="90">
        <f t="shared" si="72"/>
        <v>10080</v>
      </c>
      <c r="E225" s="135"/>
      <c r="F225" s="135"/>
      <c r="G225" s="135">
        <v>10080</v>
      </c>
      <c r="H225" s="135"/>
      <c r="I225" s="135"/>
      <c r="J225" s="133"/>
      <c r="M225" s="141"/>
    </row>
    <row r="226" s="50" customFormat="1" ht="20.25" customHeight="1" spans="1:13">
      <c r="A226" s="133"/>
      <c r="B226" s="134"/>
      <c r="C226" s="133" t="s">
        <v>542</v>
      </c>
      <c r="D226" s="90">
        <f t="shared" si="72"/>
        <v>8640</v>
      </c>
      <c r="E226" s="135"/>
      <c r="F226" s="135"/>
      <c r="G226" s="135">
        <v>8640</v>
      </c>
      <c r="H226" s="135"/>
      <c r="I226" s="135"/>
      <c r="J226" s="95"/>
      <c r="M226" s="141"/>
    </row>
    <row r="227" s="50" customFormat="1" ht="20.25" hidden="1" customHeight="1" spans="1:13">
      <c r="A227" s="133"/>
      <c r="B227" s="134"/>
      <c r="C227" s="133"/>
      <c r="D227" s="90">
        <f t="shared" si="72"/>
        <v>0</v>
      </c>
      <c r="E227" s="135"/>
      <c r="F227" s="135"/>
      <c r="G227" s="135"/>
      <c r="H227" s="135"/>
      <c r="I227" s="135"/>
      <c r="J227" s="95"/>
      <c r="M227" s="141"/>
    </row>
    <row r="228" s="50" customFormat="1" ht="20.25" hidden="1" customHeight="1" spans="1:13">
      <c r="A228" s="133"/>
      <c r="B228" s="134"/>
      <c r="C228" s="133"/>
      <c r="D228" s="90">
        <f t="shared" si="72"/>
        <v>0</v>
      </c>
      <c r="E228" s="135"/>
      <c r="F228" s="135"/>
      <c r="G228" s="135"/>
      <c r="H228" s="135"/>
      <c r="I228" s="135"/>
      <c r="J228" s="95"/>
      <c r="M228" s="141"/>
    </row>
    <row r="229" ht="19.5" hidden="1" spans="1:12">
      <c r="A229" s="83" t="s">
        <v>134</v>
      </c>
      <c r="B229" s="84" t="s">
        <v>306</v>
      </c>
      <c r="C229" s="85"/>
      <c r="D229" s="86">
        <f t="shared" ref="D229:I229" si="73">D230</f>
        <v>0</v>
      </c>
      <c r="E229" s="86">
        <f t="shared" si="73"/>
        <v>0</v>
      </c>
      <c r="F229" s="86">
        <f t="shared" si="73"/>
        <v>0</v>
      </c>
      <c r="G229" s="86">
        <f t="shared" si="73"/>
        <v>0</v>
      </c>
      <c r="H229" s="86">
        <f t="shared" si="73"/>
        <v>0</v>
      </c>
      <c r="I229" s="86">
        <f t="shared" si="73"/>
        <v>0</v>
      </c>
      <c r="J229" s="85"/>
      <c r="L229" s="107"/>
    </row>
    <row r="230" s="47" customFormat="1" ht="19.5" hidden="1" spans="1:19">
      <c r="A230" s="93"/>
      <c r="B230" s="94"/>
      <c r="C230" s="95"/>
      <c r="D230" s="90">
        <f t="shared" ref="D230:D236" si="74">E230+F230+G230+H230+I230</f>
        <v>0</v>
      </c>
      <c r="E230" s="90"/>
      <c r="F230" s="90"/>
      <c r="G230" s="90"/>
      <c r="H230" s="90"/>
      <c r="I230" s="90"/>
      <c r="J230" s="95"/>
      <c r="K230" s="54"/>
      <c r="L230" s="107"/>
      <c r="M230" s="57"/>
      <c r="N230" s="54"/>
      <c r="O230" s="54"/>
      <c r="P230" s="54"/>
      <c r="Q230" s="54"/>
      <c r="R230" s="54"/>
      <c r="S230" s="54"/>
    </row>
    <row r="231" s="47" customFormat="1" ht="19.5" hidden="1" spans="1:19">
      <c r="A231" s="83" t="s">
        <v>352</v>
      </c>
      <c r="B231" s="84" t="s">
        <v>328</v>
      </c>
      <c r="C231" s="85"/>
      <c r="D231" s="86">
        <f t="shared" si="74"/>
        <v>0</v>
      </c>
      <c r="E231" s="86"/>
      <c r="F231" s="86"/>
      <c r="G231" s="86"/>
      <c r="H231" s="86"/>
      <c r="I231" s="86"/>
      <c r="J231" s="85"/>
      <c r="K231" s="54"/>
      <c r="L231" s="107"/>
      <c r="M231" s="57"/>
      <c r="N231" s="54"/>
      <c r="O231" s="54"/>
      <c r="P231" s="54"/>
      <c r="Q231" s="54"/>
      <c r="R231" s="54"/>
      <c r="S231" s="54"/>
    </row>
    <row r="232" s="47" customFormat="1" ht="19.5" hidden="1" spans="1:19">
      <c r="A232" s="83" t="s">
        <v>136</v>
      </c>
      <c r="B232" s="84" t="s">
        <v>331</v>
      </c>
      <c r="C232" s="85"/>
      <c r="D232" s="86">
        <f t="shared" si="74"/>
        <v>0</v>
      </c>
      <c r="E232" s="86"/>
      <c r="F232" s="86"/>
      <c r="G232" s="86"/>
      <c r="H232" s="86"/>
      <c r="I232" s="86"/>
      <c r="J232" s="85"/>
      <c r="K232" s="54"/>
      <c r="L232" s="107"/>
      <c r="M232" s="57"/>
      <c r="N232" s="54"/>
      <c r="O232" s="54"/>
      <c r="P232" s="54"/>
      <c r="Q232" s="54"/>
      <c r="R232" s="54"/>
      <c r="S232" s="54"/>
    </row>
    <row r="233" s="47" customFormat="1" ht="19.5" hidden="1" spans="1:19">
      <c r="A233" s="83" t="s">
        <v>138</v>
      </c>
      <c r="B233" s="84" t="s">
        <v>333</v>
      </c>
      <c r="C233" s="85"/>
      <c r="D233" s="86">
        <f t="shared" si="74"/>
        <v>0</v>
      </c>
      <c r="E233" s="86"/>
      <c r="F233" s="86"/>
      <c r="G233" s="86"/>
      <c r="H233" s="86"/>
      <c r="I233" s="86"/>
      <c r="J233" s="85"/>
      <c r="K233" s="54"/>
      <c r="L233" s="107"/>
      <c r="M233" s="57"/>
      <c r="N233" s="54"/>
      <c r="O233" s="54"/>
      <c r="P233" s="54"/>
      <c r="Q233" s="54"/>
      <c r="R233" s="54"/>
      <c r="S233" s="54"/>
    </row>
    <row r="234" s="47" customFormat="1" ht="19.5" hidden="1" spans="1:19">
      <c r="A234" s="110" t="s">
        <v>334</v>
      </c>
      <c r="B234" s="84" t="s">
        <v>335</v>
      </c>
      <c r="C234" s="85"/>
      <c r="D234" s="86">
        <f t="shared" si="74"/>
        <v>0</v>
      </c>
      <c r="E234" s="86"/>
      <c r="F234" s="86"/>
      <c r="G234" s="86"/>
      <c r="H234" s="86"/>
      <c r="I234" s="86"/>
      <c r="J234" s="85"/>
      <c r="K234" s="54"/>
      <c r="L234" s="107"/>
      <c r="M234" s="57"/>
      <c r="N234" s="54"/>
      <c r="O234" s="54"/>
      <c r="P234" s="54"/>
      <c r="Q234" s="54"/>
      <c r="R234" s="54"/>
      <c r="S234" s="54"/>
    </row>
    <row r="235" s="47" customFormat="1" ht="19.5" hidden="1" spans="1:19">
      <c r="A235" s="110" t="s">
        <v>336</v>
      </c>
      <c r="B235" s="84" t="s">
        <v>337</v>
      </c>
      <c r="C235" s="85"/>
      <c r="D235" s="86">
        <f t="shared" si="74"/>
        <v>0</v>
      </c>
      <c r="E235" s="86"/>
      <c r="F235" s="86"/>
      <c r="G235" s="86"/>
      <c r="H235" s="86"/>
      <c r="I235" s="86"/>
      <c r="J235" s="85"/>
      <c r="K235" s="54"/>
      <c r="L235" s="107"/>
      <c r="M235" s="57"/>
      <c r="N235" s="54"/>
      <c r="O235" s="54"/>
      <c r="P235" s="54"/>
      <c r="Q235" s="54"/>
      <c r="R235" s="54"/>
      <c r="S235" s="54"/>
    </row>
    <row r="236" ht="14.25" hidden="1" spans="1:10">
      <c r="A236" s="83" t="s">
        <v>164</v>
      </c>
      <c r="B236" s="84" t="s">
        <v>338</v>
      </c>
      <c r="C236" s="85"/>
      <c r="D236" s="86">
        <f t="shared" si="74"/>
        <v>0</v>
      </c>
      <c r="E236" s="86"/>
      <c r="F236" s="86"/>
      <c r="G236" s="86"/>
      <c r="H236" s="86"/>
      <c r="I236" s="86"/>
      <c r="J236" s="85"/>
    </row>
    <row r="237" ht="14.25" hidden="1" spans="1:10">
      <c r="A237" s="83"/>
      <c r="B237" s="113"/>
      <c r="C237" s="85"/>
      <c r="D237" s="86"/>
      <c r="E237" s="86"/>
      <c r="F237" s="86"/>
      <c r="G237" s="86"/>
      <c r="H237" s="86"/>
      <c r="I237" s="86"/>
      <c r="J237" s="85"/>
    </row>
    <row r="238" ht="19.5" spans="1:12">
      <c r="A238" s="79" t="s">
        <v>339</v>
      </c>
      <c r="B238" s="80" t="s">
        <v>340</v>
      </c>
      <c r="C238" s="81"/>
      <c r="D238" s="82">
        <f t="shared" ref="D238:I238" si="75">D239+D242+D243+D246+D247+D248+D249+D250+D251+D252+D255+D256+D257+D258+D259</f>
        <v>100000</v>
      </c>
      <c r="E238" s="82">
        <f t="shared" si="75"/>
        <v>0</v>
      </c>
      <c r="F238" s="82">
        <f t="shared" si="75"/>
        <v>0</v>
      </c>
      <c r="G238" s="82">
        <f t="shared" si="75"/>
        <v>100000</v>
      </c>
      <c r="H238" s="82">
        <f t="shared" si="75"/>
        <v>0</v>
      </c>
      <c r="I238" s="82">
        <f t="shared" si="75"/>
        <v>0</v>
      </c>
      <c r="J238" s="81"/>
      <c r="L238" s="107"/>
    </row>
    <row r="239" ht="19.5" spans="1:12">
      <c r="A239" s="83" t="s">
        <v>110</v>
      </c>
      <c r="B239" s="84" t="s">
        <v>341</v>
      </c>
      <c r="C239" s="85"/>
      <c r="D239" s="86">
        <f t="shared" ref="D239:I239" si="76">D240+D241</f>
        <v>100000</v>
      </c>
      <c r="E239" s="86">
        <f t="shared" si="76"/>
        <v>0</v>
      </c>
      <c r="F239" s="86">
        <f t="shared" si="76"/>
        <v>0</v>
      </c>
      <c r="G239" s="86">
        <f t="shared" si="76"/>
        <v>100000</v>
      </c>
      <c r="H239" s="86">
        <f t="shared" si="76"/>
        <v>0</v>
      </c>
      <c r="I239" s="86">
        <f t="shared" si="76"/>
        <v>0</v>
      </c>
      <c r="J239" s="85"/>
      <c r="L239" s="107"/>
    </row>
    <row r="240" s="48" customFormat="1" ht="19.5" spans="1:19">
      <c r="A240" s="87"/>
      <c r="B240" s="92"/>
      <c r="C240" s="89" t="s">
        <v>543</v>
      </c>
      <c r="D240" s="90">
        <f t="shared" ref="D240:D272" si="77">E240+F240+G240+H240+I240</f>
        <v>100000</v>
      </c>
      <c r="E240" s="90"/>
      <c r="F240" s="90"/>
      <c r="G240" s="90">
        <v>100000</v>
      </c>
      <c r="H240" s="90"/>
      <c r="I240" s="90"/>
      <c r="J240" s="97"/>
      <c r="K240" s="126"/>
      <c r="L240" s="57"/>
      <c r="M240" s="127"/>
      <c r="N240" s="126"/>
      <c r="O240" s="126"/>
      <c r="P240" s="126"/>
      <c r="Q240" s="126"/>
      <c r="R240" s="126"/>
      <c r="S240" s="126"/>
    </row>
    <row r="241" s="48" customFormat="1" ht="19.5" hidden="1" spans="1:19">
      <c r="A241" s="87"/>
      <c r="B241" s="92"/>
      <c r="C241" s="112"/>
      <c r="D241" s="90">
        <f t="shared" si="77"/>
        <v>0</v>
      </c>
      <c r="E241" s="91"/>
      <c r="F241" s="91"/>
      <c r="G241" s="91"/>
      <c r="H241" s="137"/>
      <c r="I241" s="91"/>
      <c r="J241" s="119"/>
      <c r="K241" s="126"/>
      <c r="L241" s="57"/>
      <c r="M241" s="127"/>
      <c r="N241" s="126"/>
      <c r="O241" s="126"/>
      <c r="P241" s="126"/>
      <c r="Q241" s="126"/>
      <c r="R241" s="126"/>
      <c r="S241" s="126"/>
    </row>
    <row r="242" ht="19.5" hidden="1" spans="1:12">
      <c r="A242" s="110" t="s">
        <v>112</v>
      </c>
      <c r="B242" s="84" t="s">
        <v>342</v>
      </c>
      <c r="C242" s="85"/>
      <c r="D242" s="86">
        <f t="shared" si="77"/>
        <v>0</v>
      </c>
      <c r="E242" s="86"/>
      <c r="F242" s="86"/>
      <c r="G242" s="86"/>
      <c r="H242" s="86"/>
      <c r="I242" s="86"/>
      <c r="J242" s="85"/>
      <c r="L242" s="107"/>
    </row>
    <row r="243" ht="14.25" hidden="1" spans="1:10">
      <c r="A243" s="110" t="s">
        <v>114</v>
      </c>
      <c r="B243" s="84" t="s">
        <v>343</v>
      </c>
      <c r="C243" s="85"/>
      <c r="D243" s="86">
        <f t="shared" ref="D243:I243" si="78">D244+D245</f>
        <v>0</v>
      </c>
      <c r="E243" s="86">
        <f t="shared" si="78"/>
        <v>0</v>
      </c>
      <c r="F243" s="86">
        <f t="shared" si="78"/>
        <v>0</v>
      </c>
      <c r="G243" s="86">
        <f t="shared" si="78"/>
        <v>0</v>
      </c>
      <c r="H243" s="86">
        <f t="shared" si="78"/>
        <v>0</v>
      </c>
      <c r="I243" s="86">
        <f t="shared" si="78"/>
        <v>0</v>
      </c>
      <c r="J243" s="85"/>
    </row>
    <row r="244" s="47" customFormat="1" ht="19.5" hidden="1" spans="1:19">
      <c r="A244" s="136"/>
      <c r="B244" s="138"/>
      <c r="C244" s="95"/>
      <c r="D244" s="90">
        <f t="shared" si="77"/>
        <v>0</v>
      </c>
      <c r="E244" s="90"/>
      <c r="F244" s="90"/>
      <c r="G244" s="90"/>
      <c r="H244" s="90"/>
      <c r="I244" s="90"/>
      <c r="J244" s="95"/>
      <c r="K244" s="54"/>
      <c r="L244" s="57"/>
      <c r="M244" s="57"/>
      <c r="N244" s="54"/>
      <c r="O244" s="54"/>
      <c r="P244" s="54"/>
      <c r="Q244" s="54"/>
      <c r="R244" s="54"/>
      <c r="S244" s="54"/>
    </row>
    <row r="245" s="47" customFormat="1" ht="19.5" hidden="1" spans="1:19">
      <c r="A245" s="139"/>
      <c r="B245" s="138"/>
      <c r="C245" s="140"/>
      <c r="D245" s="90">
        <f t="shared" si="77"/>
        <v>0</v>
      </c>
      <c r="E245" s="90"/>
      <c r="F245" s="90"/>
      <c r="G245" s="90"/>
      <c r="H245" s="90"/>
      <c r="I245" s="90"/>
      <c r="J245" s="125"/>
      <c r="K245" s="54"/>
      <c r="L245" s="107"/>
      <c r="M245" s="57"/>
      <c r="N245" s="54"/>
      <c r="O245" s="54"/>
      <c r="P245" s="54"/>
      <c r="Q245" s="54"/>
      <c r="R245" s="54"/>
      <c r="S245" s="54"/>
    </row>
    <row r="246" ht="14.25" hidden="1" spans="1:10">
      <c r="A246" s="110" t="s">
        <v>119</v>
      </c>
      <c r="B246" s="84" t="s">
        <v>344</v>
      </c>
      <c r="C246" s="85"/>
      <c r="D246" s="86">
        <f t="shared" si="77"/>
        <v>0</v>
      </c>
      <c r="E246" s="86"/>
      <c r="F246" s="86"/>
      <c r="G246" s="86"/>
      <c r="H246" s="86"/>
      <c r="I246" s="86"/>
      <c r="J246" s="85"/>
    </row>
    <row r="247" ht="14.25" hidden="1" spans="1:10">
      <c r="A247" s="110" t="s">
        <v>121</v>
      </c>
      <c r="B247" s="84" t="s">
        <v>345</v>
      </c>
      <c r="C247" s="85"/>
      <c r="D247" s="86">
        <f t="shared" si="77"/>
        <v>0</v>
      </c>
      <c r="E247" s="86"/>
      <c r="F247" s="86"/>
      <c r="G247" s="86"/>
      <c r="H247" s="86"/>
      <c r="I247" s="86"/>
      <c r="J247" s="85"/>
    </row>
    <row r="248" ht="19.5" hidden="1" spans="1:12">
      <c r="A248" s="110" t="s">
        <v>123</v>
      </c>
      <c r="B248" s="84" t="s">
        <v>346</v>
      </c>
      <c r="C248" s="85"/>
      <c r="D248" s="86">
        <f t="shared" si="77"/>
        <v>0</v>
      </c>
      <c r="E248" s="86"/>
      <c r="F248" s="86"/>
      <c r="G248" s="86"/>
      <c r="H248" s="86"/>
      <c r="I248" s="86"/>
      <c r="J248" s="85"/>
      <c r="L248" s="107"/>
    </row>
    <row r="249" ht="19.5" hidden="1" spans="1:12">
      <c r="A249" s="110" t="s">
        <v>126</v>
      </c>
      <c r="B249" s="84" t="s">
        <v>347</v>
      </c>
      <c r="C249" s="85"/>
      <c r="D249" s="86">
        <f t="shared" si="77"/>
        <v>0</v>
      </c>
      <c r="E249" s="86"/>
      <c r="F249" s="86"/>
      <c r="G249" s="86"/>
      <c r="H249" s="86"/>
      <c r="I249" s="86"/>
      <c r="J249" s="85"/>
      <c r="L249" s="107"/>
    </row>
    <row r="250" ht="14.25" hidden="1" spans="1:10">
      <c r="A250" s="110" t="s">
        <v>128</v>
      </c>
      <c r="B250" s="84" t="s">
        <v>348</v>
      </c>
      <c r="C250" s="85"/>
      <c r="D250" s="86">
        <f t="shared" si="77"/>
        <v>0</v>
      </c>
      <c r="E250" s="86"/>
      <c r="F250" s="86"/>
      <c r="G250" s="86"/>
      <c r="H250" s="86"/>
      <c r="I250" s="86"/>
      <c r="J250" s="85"/>
    </row>
    <row r="251" ht="14.25" hidden="1" spans="1:10">
      <c r="A251" s="110" t="s">
        <v>130</v>
      </c>
      <c r="B251" s="84" t="s">
        <v>349</v>
      </c>
      <c r="C251" s="85"/>
      <c r="D251" s="86">
        <f t="shared" si="77"/>
        <v>0</v>
      </c>
      <c r="E251" s="86"/>
      <c r="F251" s="86"/>
      <c r="G251" s="86"/>
      <c r="H251" s="86"/>
      <c r="I251" s="86"/>
      <c r="J251" s="85"/>
    </row>
    <row r="252" ht="19.5" hidden="1" spans="1:12">
      <c r="A252" s="110" t="s">
        <v>132</v>
      </c>
      <c r="B252" s="84" t="s">
        <v>350</v>
      </c>
      <c r="C252" s="85"/>
      <c r="D252" s="86">
        <f t="shared" ref="D252:I252" si="79">D253+D254</f>
        <v>0</v>
      </c>
      <c r="E252" s="86">
        <f t="shared" si="79"/>
        <v>0</v>
      </c>
      <c r="F252" s="86">
        <f t="shared" si="79"/>
        <v>0</v>
      </c>
      <c r="G252" s="86">
        <f t="shared" si="79"/>
        <v>0</v>
      </c>
      <c r="H252" s="86">
        <f t="shared" si="79"/>
        <v>0</v>
      </c>
      <c r="I252" s="86">
        <f t="shared" si="79"/>
        <v>0</v>
      </c>
      <c r="J252" s="85"/>
      <c r="L252" s="107"/>
    </row>
    <row r="253" s="47" customFormat="1" ht="19.5" hidden="1" spans="1:19">
      <c r="A253" s="136"/>
      <c r="B253" s="99"/>
      <c r="C253" s="95"/>
      <c r="D253" s="90">
        <f t="shared" si="77"/>
        <v>0</v>
      </c>
      <c r="E253" s="90"/>
      <c r="F253" s="90"/>
      <c r="G253" s="90"/>
      <c r="H253" s="90"/>
      <c r="I253" s="90"/>
      <c r="J253" s="95"/>
      <c r="K253" s="54"/>
      <c r="L253" s="107"/>
      <c r="M253" s="57"/>
      <c r="N253" s="54"/>
      <c r="O253" s="54"/>
      <c r="P253" s="54"/>
      <c r="Q253" s="54"/>
      <c r="R253" s="54"/>
      <c r="S253" s="54"/>
    </row>
    <row r="254" s="47" customFormat="1" ht="19.5" hidden="1" spans="1:19">
      <c r="A254" s="136"/>
      <c r="B254" s="94"/>
      <c r="C254" s="119"/>
      <c r="D254" s="90">
        <f t="shared" si="77"/>
        <v>0</v>
      </c>
      <c r="E254" s="90"/>
      <c r="F254" s="90"/>
      <c r="G254" s="90"/>
      <c r="H254" s="122"/>
      <c r="I254" s="90"/>
      <c r="J254" s="143"/>
      <c r="K254" s="54"/>
      <c r="L254" s="107"/>
      <c r="M254" s="57"/>
      <c r="N254" s="54"/>
      <c r="O254" s="54"/>
      <c r="P254" s="54"/>
      <c r="Q254" s="54"/>
      <c r="R254" s="54"/>
      <c r="S254" s="54"/>
    </row>
    <row r="255" ht="14.25" hidden="1" spans="1:10">
      <c r="A255" s="110" t="s">
        <v>134</v>
      </c>
      <c r="B255" s="84" t="s">
        <v>351</v>
      </c>
      <c r="C255" s="85"/>
      <c r="D255" s="86">
        <f t="shared" si="77"/>
        <v>0</v>
      </c>
      <c r="E255" s="86"/>
      <c r="F255" s="86"/>
      <c r="G255" s="86"/>
      <c r="H255" s="86"/>
      <c r="I255" s="86"/>
      <c r="J255" s="85"/>
    </row>
    <row r="256" ht="14.25" hidden="1" spans="1:10">
      <c r="A256" s="110" t="s">
        <v>352</v>
      </c>
      <c r="B256" s="84" t="s">
        <v>353</v>
      </c>
      <c r="C256" s="85"/>
      <c r="D256" s="86">
        <f t="shared" si="77"/>
        <v>0</v>
      </c>
      <c r="E256" s="86"/>
      <c r="F256" s="86"/>
      <c r="G256" s="86"/>
      <c r="H256" s="86"/>
      <c r="I256" s="86"/>
      <c r="J256" s="85"/>
    </row>
    <row r="257" ht="19.5" hidden="1" spans="1:12">
      <c r="A257" s="110" t="s">
        <v>136</v>
      </c>
      <c r="B257" s="84" t="s">
        <v>354</v>
      </c>
      <c r="C257" s="85"/>
      <c r="D257" s="86">
        <f t="shared" si="77"/>
        <v>0</v>
      </c>
      <c r="E257" s="86"/>
      <c r="F257" s="86"/>
      <c r="G257" s="86"/>
      <c r="H257" s="86"/>
      <c r="I257" s="86"/>
      <c r="J257" s="85"/>
      <c r="L257" s="107"/>
    </row>
    <row r="258" ht="14.25" hidden="1" spans="1:10">
      <c r="A258" s="110" t="s">
        <v>138</v>
      </c>
      <c r="B258" s="84" t="s">
        <v>355</v>
      </c>
      <c r="C258" s="85"/>
      <c r="D258" s="86">
        <f t="shared" si="77"/>
        <v>0</v>
      </c>
      <c r="E258" s="86"/>
      <c r="F258" s="86"/>
      <c r="G258" s="86"/>
      <c r="H258" s="86"/>
      <c r="I258" s="86"/>
      <c r="J258" s="85"/>
    </row>
    <row r="259" ht="14.25" hidden="1" spans="1:10">
      <c r="A259" s="110" t="s">
        <v>164</v>
      </c>
      <c r="B259" s="84" t="s">
        <v>356</v>
      </c>
      <c r="C259" s="85"/>
      <c r="D259" s="86">
        <f t="shared" si="77"/>
        <v>0</v>
      </c>
      <c r="E259" s="86"/>
      <c r="F259" s="86"/>
      <c r="G259" s="86"/>
      <c r="H259" s="86"/>
      <c r="I259" s="86"/>
      <c r="J259" s="85"/>
    </row>
    <row r="260" ht="19.5" hidden="1" spans="1:12">
      <c r="A260" s="110"/>
      <c r="B260" s="113"/>
      <c r="C260" s="85"/>
      <c r="D260" s="86"/>
      <c r="E260" s="86"/>
      <c r="F260" s="86"/>
      <c r="G260" s="86"/>
      <c r="H260" s="86"/>
      <c r="I260" s="86"/>
      <c r="J260" s="85"/>
      <c r="L260" s="107"/>
    </row>
    <row r="261" ht="19.5" spans="1:12">
      <c r="A261" s="144" t="s">
        <v>357</v>
      </c>
      <c r="B261" s="80" t="s">
        <v>358</v>
      </c>
      <c r="C261" s="81"/>
      <c r="D261" s="82">
        <f t="shared" ref="D261:I261" si="80">D262+D263+D266+D269+D271+D272</f>
        <v>2000000</v>
      </c>
      <c r="E261" s="82">
        <f t="shared" si="80"/>
        <v>0</v>
      </c>
      <c r="F261" s="82">
        <f t="shared" si="80"/>
        <v>1000000</v>
      </c>
      <c r="G261" s="82">
        <f t="shared" si="80"/>
        <v>1000000</v>
      </c>
      <c r="H261" s="82">
        <f t="shared" si="80"/>
        <v>0</v>
      </c>
      <c r="I261" s="82">
        <f t="shared" si="80"/>
        <v>0</v>
      </c>
      <c r="J261" s="81"/>
      <c r="L261" s="107"/>
    </row>
    <row r="262" ht="14.25" hidden="1" spans="1:10">
      <c r="A262" s="110" t="s">
        <v>110</v>
      </c>
      <c r="B262" s="84" t="s">
        <v>359</v>
      </c>
      <c r="C262" s="85"/>
      <c r="D262" s="86">
        <f t="shared" si="77"/>
        <v>0</v>
      </c>
      <c r="E262" s="86"/>
      <c r="F262" s="86"/>
      <c r="G262" s="86"/>
      <c r="H262" s="86"/>
      <c r="I262" s="86"/>
      <c r="J262" s="85"/>
    </row>
    <row r="263" ht="14.25" hidden="1" spans="1:10">
      <c r="A263" s="110" t="s">
        <v>112</v>
      </c>
      <c r="B263" s="84" t="s">
        <v>360</v>
      </c>
      <c r="C263" s="85"/>
      <c r="D263" s="86">
        <f t="shared" ref="D263:I263" si="81">D264+D265</f>
        <v>0</v>
      </c>
      <c r="E263" s="86">
        <f t="shared" si="81"/>
        <v>0</v>
      </c>
      <c r="F263" s="86">
        <f t="shared" si="81"/>
        <v>0</v>
      </c>
      <c r="G263" s="86">
        <f t="shared" si="81"/>
        <v>0</v>
      </c>
      <c r="H263" s="86">
        <f t="shared" si="81"/>
        <v>0</v>
      </c>
      <c r="I263" s="86">
        <f t="shared" si="81"/>
        <v>0</v>
      </c>
      <c r="J263" s="120"/>
    </row>
    <row r="264" ht="14.25" hidden="1" spans="1:10">
      <c r="A264" s="136"/>
      <c r="B264" s="94"/>
      <c r="C264" s="95"/>
      <c r="D264" s="90">
        <f>E264+F264+G264+H264+I264</f>
        <v>0</v>
      </c>
      <c r="E264" s="90"/>
      <c r="F264" s="90"/>
      <c r="G264" s="90"/>
      <c r="H264" s="90"/>
      <c r="I264" s="90"/>
      <c r="J264" s="119"/>
    </row>
    <row r="265" ht="14.25" hidden="1" spans="1:10">
      <c r="A265" s="136"/>
      <c r="B265" s="94"/>
      <c r="C265" s="95"/>
      <c r="D265" s="90">
        <f>E265+F265+G265+H265+I265</f>
        <v>0</v>
      </c>
      <c r="E265" s="90"/>
      <c r="F265" s="90"/>
      <c r="G265" s="90"/>
      <c r="H265" s="90"/>
      <c r="I265" s="90"/>
      <c r="J265" s="119"/>
    </row>
    <row r="266" ht="19.5" spans="1:12">
      <c r="A266" s="110" t="s">
        <v>114</v>
      </c>
      <c r="B266" s="84" t="s">
        <v>361</v>
      </c>
      <c r="C266" s="85"/>
      <c r="D266" s="86">
        <f t="shared" ref="D266:I266" si="82">D267+D268</f>
        <v>1000000</v>
      </c>
      <c r="E266" s="86">
        <f t="shared" si="82"/>
        <v>0</v>
      </c>
      <c r="F266" s="86">
        <f t="shared" si="82"/>
        <v>1000000</v>
      </c>
      <c r="G266" s="86">
        <f t="shared" si="82"/>
        <v>0</v>
      </c>
      <c r="H266" s="86">
        <f t="shared" si="82"/>
        <v>0</v>
      </c>
      <c r="I266" s="86">
        <f t="shared" si="82"/>
        <v>0</v>
      </c>
      <c r="J266" s="85"/>
      <c r="L266" s="107"/>
    </row>
    <row r="267" ht="19.5" spans="1:12">
      <c r="A267" s="136"/>
      <c r="B267" s="94"/>
      <c r="C267" s="95" t="s">
        <v>544</v>
      </c>
      <c r="D267" s="90">
        <f>E267+F267+G267+H267+I267</f>
        <v>1000000</v>
      </c>
      <c r="E267" s="90"/>
      <c r="F267" s="90">
        <v>1000000</v>
      </c>
      <c r="G267" s="90"/>
      <c r="H267" s="145"/>
      <c r="I267" s="90"/>
      <c r="J267" s="95"/>
      <c r="L267" s="107"/>
    </row>
    <row r="268" ht="19.5" hidden="1" spans="1:12">
      <c r="A268" s="136"/>
      <c r="B268" s="99"/>
      <c r="C268" s="95"/>
      <c r="D268" s="90">
        <f>E268+F268+G268+H268+I268</f>
        <v>0</v>
      </c>
      <c r="E268" s="90"/>
      <c r="F268" s="90"/>
      <c r="G268" s="90"/>
      <c r="H268" s="145"/>
      <c r="I268" s="90"/>
      <c r="J268" s="95"/>
      <c r="L268" s="107"/>
    </row>
    <row r="269" ht="14.25" spans="1:10">
      <c r="A269" s="110" t="s">
        <v>121</v>
      </c>
      <c r="B269" s="84" t="s">
        <v>362</v>
      </c>
      <c r="C269" s="85"/>
      <c r="D269" s="86">
        <f t="shared" ref="D269:I269" si="83">D270</f>
        <v>1000000</v>
      </c>
      <c r="E269" s="86">
        <f t="shared" si="83"/>
        <v>0</v>
      </c>
      <c r="F269" s="86">
        <f t="shared" si="83"/>
        <v>0</v>
      </c>
      <c r="G269" s="86">
        <f t="shared" si="83"/>
        <v>1000000</v>
      </c>
      <c r="H269" s="86">
        <f t="shared" si="83"/>
        <v>0</v>
      </c>
      <c r="I269" s="86">
        <f t="shared" si="83"/>
        <v>0</v>
      </c>
      <c r="J269" s="85"/>
    </row>
    <row r="270" ht="14.25" spans="1:10">
      <c r="A270" s="136"/>
      <c r="B270" s="94"/>
      <c r="C270" s="95" t="s">
        <v>545</v>
      </c>
      <c r="D270" s="90">
        <f t="shared" si="77"/>
        <v>1000000</v>
      </c>
      <c r="E270" s="90"/>
      <c r="F270" s="90"/>
      <c r="G270" s="90">
        <v>1000000</v>
      </c>
      <c r="H270" s="90"/>
      <c r="I270" s="90"/>
      <c r="J270" s="95"/>
    </row>
    <row r="271" ht="14.25" hidden="1" spans="1:10">
      <c r="A271" s="110" t="s">
        <v>123</v>
      </c>
      <c r="B271" s="84" t="s">
        <v>363</v>
      </c>
      <c r="C271" s="85"/>
      <c r="D271" s="86">
        <f t="shared" si="77"/>
        <v>0</v>
      </c>
      <c r="E271" s="86"/>
      <c r="F271" s="86"/>
      <c r="G271" s="86"/>
      <c r="H271" s="86"/>
      <c r="I271" s="86"/>
      <c r="J271" s="85"/>
    </row>
    <row r="272" ht="19.5" hidden="1" spans="1:12">
      <c r="A272" s="146" t="s">
        <v>164</v>
      </c>
      <c r="B272" s="84" t="s">
        <v>364</v>
      </c>
      <c r="C272" s="85"/>
      <c r="D272" s="86">
        <f t="shared" si="77"/>
        <v>0</v>
      </c>
      <c r="E272" s="86"/>
      <c r="F272" s="86"/>
      <c r="G272" s="86"/>
      <c r="H272" s="86"/>
      <c r="I272" s="86"/>
      <c r="J272" s="85"/>
      <c r="L272" s="107"/>
    </row>
    <row r="273" ht="14.25" hidden="1" spans="1:10">
      <c r="A273" s="147"/>
      <c r="B273" s="113"/>
      <c r="C273" s="148"/>
      <c r="D273" s="86"/>
      <c r="E273" s="149"/>
      <c r="F273" s="149"/>
      <c r="G273" s="149"/>
      <c r="H273" s="149"/>
      <c r="I273" s="149"/>
      <c r="J273" s="148"/>
    </row>
    <row r="274" ht="14.25" spans="1:10">
      <c r="A274" s="150" t="s">
        <v>365</v>
      </c>
      <c r="B274" s="80" t="s">
        <v>366</v>
      </c>
      <c r="C274" s="151"/>
      <c r="D274" s="82">
        <f t="shared" ref="D274:I274" si="84">D275+D279+D282+D285+D288+D294+D295+D296</f>
        <v>3904000</v>
      </c>
      <c r="E274" s="82">
        <f t="shared" si="84"/>
        <v>0</v>
      </c>
      <c r="F274" s="82">
        <f t="shared" si="84"/>
        <v>2800000</v>
      </c>
      <c r="G274" s="82">
        <f t="shared" si="84"/>
        <v>1104000</v>
      </c>
      <c r="H274" s="82">
        <f t="shared" si="84"/>
        <v>0</v>
      </c>
      <c r="I274" s="82">
        <f t="shared" si="84"/>
        <v>0</v>
      </c>
      <c r="J274" s="151"/>
    </row>
    <row r="275" ht="19.5" spans="1:12">
      <c r="A275" s="147" t="s">
        <v>110</v>
      </c>
      <c r="B275" s="84" t="s">
        <v>367</v>
      </c>
      <c r="C275" s="85"/>
      <c r="D275" s="86">
        <f>D276+D278+D277</f>
        <v>480000</v>
      </c>
      <c r="E275" s="86">
        <f t="shared" ref="D275:I275" si="85">E276+E278</f>
        <v>0</v>
      </c>
      <c r="F275" s="86">
        <f t="shared" si="85"/>
        <v>0</v>
      </c>
      <c r="G275" s="86">
        <f>G276+G278+G277</f>
        <v>480000</v>
      </c>
      <c r="H275" s="86">
        <f t="shared" si="85"/>
        <v>0</v>
      </c>
      <c r="I275" s="86">
        <f t="shared" si="85"/>
        <v>0</v>
      </c>
      <c r="J275" s="85"/>
      <c r="L275" s="107"/>
    </row>
    <row r="276" s="48" customFormat="1" ht="19.5" spans="1:19">
      <c r="A276" s="87"/>
      <c r="B276" s="92"/>
      <c r="C276" s="89" t="s">
        <v>546</v>
      </c>
      <c r="D276" s="90">
        <f>E276+F276+G276+H276+I276</f>
        <v>300000</v>
      </c>
      <c r="E276" s="90"/>
      <c r="F276" s="90"/>
      <c r="G276" s="90">
        <v>300000</v>
      </c>
      <c r="H276" s="90"/>
      <c r="I276" s="90"/>
      <c r="J276" s="97"/>
      <c r="K276" s="126"/>
      <c r="L276" s="107"/>
      <c r="M276" s="127"/>
      <c r="N276" s="126"/>
      <c r="O276" s="126"/>
      <c r="P276" s="126"/>
      <c r="Q276" s="126"/>
      <c r="R276" s="126"/>
      <c r="S276" s="126"/>
    </row>
    <row r="277" s="48" customFormat="1" ht="19.5" spans="1:19">
      <c r="A277" s="87"/>
      <c r="B277" s="92"/>
      <c r="C277" s="89" t="s">
        <v>547</v>
      </c>
      <c r="D277" s="90">
        <f>E277+F277+G277+H277+I277</f>
        <v>80000</v>
      </c>
      <c r="E277" s="90"/>
      <c r="F277" s="90"/>
      <c r="G277" s="90">
        <v>80000</v>
      </c>
      <c r="H277" s="90"/>
      <c r="I277" s="90"/>
      <c r="J277" s="97"/>
      <c r="K277" s="126"/>
      <c r="L277" s="107"/>
      <c r="M277" s="127"/>
      <c r="N277" s="126"/>
      <c r="O277" s="126"/>
      <c r="P277" s="126"/>
      <c r="Q277" s="126"/>
      <c r="R277" s="126"/>
      <c r="S277" s="126"/>
    </row>
    <row r="278" s="48" customFormat="1" ht="19.5" spans="1:19">
      <c r="A278" s="87"/>
      <c r="B278" s="92"/>
      <c r="C278" s="89" t="s">
        <v>548</v>
      </c>
      <c r="D278" s="90">
        <f>E278+F278+G278+H278+I278</f>
        <v>100000</v>
      </c>
      <c r="E278" s="90"/>
      <c r="F278" s="90"/>
      <c r="G278" s="90">
        <v>100000</v>
      </c>
      <c r="H278" s="90"/>
      <c r="I278" s="90"/>
      <c r="J278" s="97"/>
      <c r="K278" s="126"/>
      <c r="L278" s="107"/>
      <c r="M278" s="127"/>
      <c r="N278" s="126"/>
      <c r="O278" s="126"/>
      <c r="P278" s="126"/>
      <c r="Q278" s="126"/>
      <c r="R278" s="126"/>
      <c r="S278" s="126"/>
    </row>
    <row r="279" ht="19.5" spans="1:12">
      <c r="A279" s="147" t="s">
        <v>112</v>
      </c>
      <c r="B279" s="84" t="s">
        <v>369</v>
      </c>
      <c r="C279" s="85"/>
      <c r="D279" s="86">
        <f t="shared" ref="D279:I279" si="86">D280+D281</f>
        <v>70000</v>
      </c>
      <c r="E279" s="86">
        <f t="shared" si="86"/>
        <v>0</v>
      </c>
      <c r="F279" s="86">
        <f t="shared" si="86"/>
        <v>0</v>
      </c>
      <c r="G279" s="86">
        <f t="shared" si="86"/>
        <v>70000</v>
      </c>
      <c r="H279" s="86">
        <f t="shared" si="86"/>
        <v>0</v>
      </c>
      <c r="I279" s="86">
        <f t="shared" si="86"/>
        <v>0</v>
      </c>
      <c r="J279" s="85"/>
      <c r="L279" s="107"/>
    </row>
    <row r="280" s="47" customFormat="1" ht="19.5" spans="1:19">
      <c r="A280" s="152"/>
      <c r="B280" s="153"/>
      <c r="C280" s="95" t="s">
        <v>549</v>
      </c>
      <c r="D280" s="90">
        <f>E280+F280+G280+H280+I280</f>
        <v>70000</v>
      </c>
      <c r="E280" s="90"/>
      <c r="F280" s="90"/>
      <c r="G280" s="90">
        <v>70000</v>
      </c>
      <c r="H280" s="90"/>
      <c r="I280" s="90"/>
      <c r="J280" s="95"/>
      <c r="K280" s="54"/>
      <c r="L280" s="107"/>
      <c r="M280" s="57"/>
      <c r="N280" s="54"/>
      <c r="O280" s="54"/>
      <c r="P280" s="54"/>
      <c r="Q280" s="54"/>
      <c r="R280" s="54"/>
      <c r="S280" s="54"/>
    </row>
    <row r="281" s="47" customFormat="1" ht="19.5" hidden="1" spans="1:19">
      <c r="A281" s="152"/>
      <c r="B281" s="92"/>
      <c r="C281" s="95"/>
      <c r="D281" s="90">
        <f>E281+F281+G281+H281+I281</f>
        <v>0</v>
      </c>
      <c r="E281" s="90"/>
      <c r="F281" s="90"/>
      <c r="G281" s="90"/>
      <c r="H281" s="90"/>
      <c r="I281" s="90"/>
      <c r="J281" s="95"/>
      <c r="K281" s="54"/>
      <c r="L281" s="57"/>
      <c r="M281" s="57"/>
      <c r="N281" s="54"/>
      <c r="O281" s="54"/>
      <c r="P281" s="54"/>
      <c r="Q281" s="54"/>
      <c r="R281" s="54"/>
      <c r="S281" s="54"/>
    </row>
    <row r="282" ht="14.25" spans="1:10">
      <c r="A282" s="147" t="s">
        <v>114</v>
      </c>
      <c r="B282" s="84" t="s">
        <v>370</v>
      </c>
      <c r="C282" s="85"/>
      <c r="D282" s="86">
        <f t="shared" ref="D282:I282" si="87">D283+D284</f>
        <v>500000</v>
      </c>
      <c r="E282" s="86">
        <f t="shared" si="87"/>
        <v>0</v>
      </c>
      <c r="F282" s="86">
        <f t="shared" si="87"/>
        <v>500000</v>
      </c>
      <c r="G282" s="86">
        <f t="shared" si="87"/>
        <v>0</v>
      </c>
      <c r="H282" s="86">
        <f t="shared" si="87"/>
        <v>0</v>
      </c>
      <c r="I282" s="86">
        <f t="shared" si="87"/>
        <v>0</v>
      </c>
      <c r="J282" s="85"/>
    </row>
    <row r="283" s="48" customFormat="1" ht="19.5" spans="1:19">
      <c r="A283" s="87"/>
      <c r="B283" s="92"/>
      <c r="C283" s="89" t="s">
        <v>550</v>
      </c>
      <c r="D283" s="90">
        <f>E283+F283+G283+H283+I283</f>
        <v>500000</v>
      </c>
      <c r="E283" s="90"/>
      <c r="F283" s="90">
        <v>500000</v>
      </c>
      <c r="G283" s="90"/>
      <c r="H283" s="90"/>
      <c r="I283" s="90"/>
      <c r="J283" s="97"/>
      <c r="K283" s="126"/>
      <c r="L283" s="57"/>
      <c r="M283" s="127"/>
      <c r="N283" s="126"/>
      <c r="O283" s="126"/>
      <c r="P283" s="126"/>
      <c r="Q283" s="126"/>
      <c r="R283" s="126"/>
      <c r="S283" s="126"/>
    </row>
    <row r="284" s="48" customFormat="1" ht="19.5" hidden="1" spans="1:19">
      <c r="A284" s="87"/>
      <c r="B284" s="92"/>
      <c r="C284" s="89"/>
      <c r="D284" s="90">
        <f>E284+F284+G284+H284+I284</f>
        <v>0</v>
      </c>
      <c r="E284" s="90"/>
      <c r="F284" s="90"/>
      <c r="G284" s="90"/>
      <c r="H284" s="90"/>
      <c r="I284" s="90"/>
      <c r="J284" s="97"/>
      <c r="K284" s="126"/>
      <c r="L284" s="107"/>
      <c r="M284" s="127"/>
      <c r="N284" s="126"/>
      <c r="O284" s="126"/>
      <c r="P284" s="126"/>
      <c r="Q284" s="126"/>
      <c r="R284" s="126"/>
      <c r="S284" s="126"/>
    </row>
    <row r="285" ht="14.25" spans="1:10">
      <c r="A285" s="147" t="s">
        <v>121</v>
      </c>
      <c r="B285" s="84" t="s">
        <v>371</v>
      </c>
      <c r="C285" s="85"/>
      <c r="D285" s="86">
        <f t="shared" ref="D285:I285" si="88">D286+D287</f>
        <v>54000</v>
      </c>
      <c r="E285" s="86">
        <f t="shared" si="88"/>
        <v>0</v>
      </c>
      <c r="F285" s="86">
        <f t="shared" si="88"/>
        <v>0</v>
      </c>
      <c r="G285" s="86">
        <f t="shared" si="88"/>
        <v>54000</v>
      </c>
      <c r="H285" s="86">
        <f t="shared" si="88"/>
        <v>0</v>
      </c>
      <c r="I285" s="86">
        <f t="shared" si="88"/>
        <v>0</v>
      </c>
      <c r="J285" s="85"/>
    </row>
    <row r="286" s="48" customFormat="1" ht="19.5" spans="1:19">
      <c r="A286" s="87"/>
      <c r="B286" s="92"/>
      <c r="C286" s="89" t="s">
        <v>551</v>
      </c>
      <c r="D286" s="90">
        <f>E286+F286+G286+H286+I286</f>
        <v>54000</v>
      </c>
      <c r="E286" s="90"/>
      <c r="F286" s="90"/>
      <c r="G286" s="90">
        <v>54000</v>
      </c>
      <c r="H286" s="90"/>
      <c r="I286" s="90"/>
      <c r="J286" s="97" t="s">
        <v>552</v>
      </c>
      <c r="K286" s="126"/>
      <c r="L286" s="107"/>
      <c r="M286" s="127"/>
      <c r="N286" s="126"/>
      <c r="O286" s="126"/>
      <c r="P286" s="126"/>
      <c r="Q286" s="126"/>
      <c r="R286" s="126"/>
      <c r="S286" s="126"/>
    </row>
    <row r="287" s="48" customFormat="1" ht="19.5" hidden="1" spans="1:19">
      <c r="A287" s="87"/>
      <c r="B287" s="92"/>
      <c r="C287" s="89"/>
      <c r="D287" s="90">
        <f>E287+F287+G287+H287+I287</f>
        <v>0</v>
      </c>
      <c r="E287" s="90"/>
      <c r="F287" s="90"/>
      <c r="G287" s="90"/>
      <c r="H287" s="90"/>
      <c r="I287" s="90"/>
      <c r="J287" s="97"/>
      <c r="K287" s="126"/>
      <c r="L287" s="107"/>
      <c r="M287" s="127"/>
      <c r="N287" s="126"/>
      <c r="O287" s="126"/>
      <c r="P287" s="126"/>
      <c r="Q287" s="126"/>
      <c r="R287" s="126"/>
      <c r="S287" s="126"/>
    </row>
    <row r="288" ht="14.25" spans="1:10">
      <c r="A288" s="147" t="s">
        <v>126</v>
      </c>
      <c r="B288" s="84" t="s">
        <v>374</v>
      </c>
      <c r="C288" s="85"/>
      <c r="D288" s="86">
        <f t="shared" ref="D288:I288" si="89">D289+D290+D291+D292+D293</f>
        <v>2800000</v>
      </c>
      <c r="E288" s="86">
        <f t="shared" si="89"/>
        <v>0</v>
      </c>
      <c r="F288" s="86">
        <f t="shared" si="89"/>
        <v>2300000</v>
      </c>
      <c r="G288" s="86">
        <f t="shared" si="89"/>
        <v>500000</v>
      </c>
      <c r="H288" s="86">
        <f t="shared" si="89"/>
        <v>0</v>
      </c>
      <c r="I288" s="86">
        <f t="shared" si="89"/>
        <v>0</v>
      </c>
      <c r="J288" s="85"/>
    </row>
    <row r="289" s="47" customFormat="1" ht="19.5" spans="1:19">
      <c r="A289" s="152"/>
      <c r="B289" s="92"/>
      <c r="C289" s="95" t="s">
        <v>553</v>
      </c>
      <c r="D289" s="90">
        <f t="shared" ref="D289:D295" si="90">E289+F289+G289+H289+I289</f>
        <v>800000</v>
      </c>
      <c r="E289" s="90"/>
      <c r="F289" s="90">
        <v>800000</v>
      </c>
      <c r="G289" s="90"/>
      <c r="H289" s="90"/>
      <c r="I289" s="90"/>
      <c r="J289" s="95"/>
      <c r="K289" s="54"/>
      <c r="L289" s="57"/>
      <c r="M289" s="57"/>
      <c r="N289" s="54"/>
      <c r="O289" s="54"/>
      <c r="P289" s="54"/>
      <c r="Q289" s="54"/>
      <c r="R289" s="54"/>
      <c r="S289" s="54"/>
    </row>
    <row r="290" s="47" customFormat="1" ht="19.5" spans="1:19">
      <c r="A290" s="152"/>
      <c r="B290" s="92"/>
      <c r="C290" s="95" t="s">
        <v>554</v>
      </c>
      <c r="D290" s="90">
        <f t="shared" si="90"/>
        <v>700000</v>
      </c>
      <c r="E290" s="90"/>
      <c r="F290" s="90">
        <v>700000</v>
      </c>
      <c r="G290" s="90"/>
      <c r="H290" s="90"/>
      <c r="I290" s="90"/>
      <c r="J290" s="95"/>
      <c r="K290" s="54"/>
      <c r="L290" s="57"/>
      <c r="M290" s="57"/>
      <c r="N290" s="54"/>
      <c r="O290" s="54"/>
      <c r="P290" s="54"/>
      <c r="Q290" s="54"/>
      <c r="R290" s="54"/>
      <c r="S290" s="54"/>
    </row>
    <row r="291" s="47" customFormat="1" ht="19.5" spans="1:19">
      <c r="A291" s="152"/>
      <c r="B291" s="92"/>
      <c r="C291" s="95" t="s">
        <v>555</v>
      </c>
      <c r="D291" s="90">
        <f t="shared" si="90"/>
        <v>800000</v>
      </c>
      <c r="E291" s="90"/>
      <c r="F291" s="90">
        <v>800000</v>
      </c>
      <c r="G291" s="90"/>
      <c r="H291" s="90"/>
      <c r="I291" s="90"/>
      <c r="J291" s="95"/>
      <c r="K291" s="54"/>
      <c r="L291" s="57"/>
      <c r="M291" s="57"/>
      <c r="N291" s="54"/>
      <c r="O291" s="54"/>
      <c r="P291" s="54"/>
      <c r="Q291" s="54"/>
      <c r="R291" s="54"/>
      <c r="S291" s="54"/>
    </row>
    <row r="292" s="47" customFormat="1" ht="19.5" spans="1:19">
      <c r="A292" s="152"/>
      <c r="B292" s="92"/>
      <c r="C292" s="95" t="s">
        <v>556</v>
      </c>
      <c r="D292" s="90">
        <f t="shared" si="90"/>
        <v>500000</v>
      </c>
      <c r="E292" s="90"/>
      <c r="F292" s="90"/>
      <c r="G292" s="90">
        <v>500000</v>
      </c>
      <c r="H292" s="90"/>
      <c r="I292" s="90"/>
      <c r="J292" s="95"/>
      <c r="K292" s="54"/>
      <c r="L292" s="57"/>
      <c r="M292" s="57"/>
      <c r="N292" s="54"/>
      <c r="O292" s="54"/>
      <c r="P292" s="54"/>
      <c r="Q292" s="54"/>
      <c r="R292" s="54"/>
      <c r="S292" s="54"/>
    </row>
    <row r="293" s="47" customFormat="1" ht="19.5" hidden="1" spans="1:19">
      <c r="A293" s="152"/>
      <c r="B293" s="92"/>
      <c r="C293" s="95"/>
      <c r="D293" s="90">
        <f t="shared" si="90"/>
        <v>0</v>
      </c>
      <c r="E293" s="90"/>
      <c r="F293" s="90"/>
      <c r="G293" s="90"/>
      <c r="H293" s="90"/>
      <c r="I293" s="90"/>
      <c r="J293" s="95"/>
      <c r="K293" s="54"/>
      <c r="L293" s="57"/>
      <c r="M293" s="57"/>
      <c r="N293" s="54"/>
      <c r="O293" s="54"/>
      <c r="P293" s="54"/>
      <c r="Q293" s="54"/>
      <c r="R293" s="54"/>
      <c r="S293" s="54"/>
    </row>
    <row r="294" s="52" customFormat="1" ht="19.5" hidden="1" spans="1:19">
      <c r="A294" s="147" t="s">
        <v>375</v>
      </c>
      <c r="B294" s="84" t="s">
        <v>376</v>
      </c>
      <c r="C294" s="85"/>
      <c r="D294" s="86">
        <f t="shared" si="90"/>
        <v>0</v>
      </c>
      <c r="E294" s="86"/>
      <c r="F294" s="86"/>
      <c r="G294" s="86"/>
      <c r="H294" s="86"/>
      <c r="I294" s="86"/>
      <c r="J294" s="85"/>
      <c r="K294" s="54"/>
      <c r="L294" s="57"/>
      <c r="M294" s="57"/>
      <c r="N294" s="54"/>
      <c r="O294" s="54"/>
      <c r="P294" s="54"/>
      <c r="Q294" s="54"/>
      <c r="R294" s="54"/>
      <c r="S294" s="54"/>
    </row>
    <row r="295" s="52" customFormat="1" ht="19.5" hidden="1" spans="1:19">
      <c r="A295" s="147" t="s">
        <v>479</v>
      </c>
      <c r="B295" s="84" t="s">
        <v>378</v>
      </c>
      <c r="C295" s="85"/>
      <c r="D295" s="86">
        <f t="shared" si="90"/>
        <v>0</v>
      </c>
      <c r="E295" s="86"/>
      <c r="F295" s="86"/>
      <c r="G295" s="86"/>
      <c r="H295" s="86"/>
      <c r="I295" s="86"/>
      <c r="J295" s="85"/>
      <c r="K295" s="54"/>
      <c r="L295" s="57"/>
      <c r="M295" s="57"/>
      <c r="N295" s="54"/>
      <c r="O295" s="54"/>
      <c r="P295" s="54"/>
      <c r="Q295" s="54"/>
      <c r="R295" s="54"/>
      <c r="S295" s="54"/>
    </row>
    <row r="296" ht="19.5" hidden="1" spans="1:12">
      <c r="A296" s="147" t="s">
        <v>164</v>
      </c>
      <c r="B296" s="84" t="s">
        <v>379</v>
      </c>
      <c r="C296" s="85"/>
      <c r="D296" s="86">
        <f t="shared" ref="D296:I296" si="91">D297+D298</f>
        <v>0</v>
      </c>
      <c r="E296" s="86">
        <f t="shared" si="91"/>
        <v>0</v>
      </c>
      <c r="F296" s="86">
        <f t="shared" si="91"/>
        <v>0</v>
      </c>
      <c r="G296" s="86">
        <f t="shared" si="91"/>
        <v>0</v>
      </c>
      <c r="H296" s="86">
        <f t="shared" si="91"/>
        <v>0</v>
      </c>
      <c r="I296" s="86">
        <f t="shared" si="91"/>
        <v>0</v>
      </c>
      <c r="J296" s="85"/>
      <c r="L296" s="107"/>
    </row>
    <row r="297" s="48" customFormat="1" ht="19.5" hidden="1" spans="1:19">
      <c r="A297" s="87"/>
      <c r="B297" s="92"/>
      <c r="C297" s="89"/>
      <c r="D297" s="90">
        <f>E297+F297+G297+H297+I297</f>
        <v>0</v>
      </c>
      <c r="E297" s="91"/>
      <c r="F297" s="91"/>
      <c r="G297" s="91"/>
      <c r="H297" s="91"/>
      <c r="I297" s="91"/>
      <c r="J297" s="97"/>
      <c r="K297" s="126"/>
      <c r="L297" s="57"/>
      <c r="M297" s="127"/>
      <c r="N297" s="126"/>
      <c r="O297" s="126"/>
      <c r="P297" s="126"/>
      <c r="Q297" s="126"/>
      <c r="R297" s="126"/>
      <c r="S297" s="126"/>
    </row>
    <row r="298" s="48" customFormat="1" ht="19.5" hidden="1" spans="1:19">
      <c r="A298" s="87"/>
      <c r="B298" s="92"/>
      <c r="C298" s="89"/>
      <c r="D298" s="90">
        <f>E298+F298+G298+H298+I298</f>
        <v>0</v>
      </c>
      <c r="E298" s="91"/>
      <c r="F298" s="91"/>
      <c r="G298" s="91"/>
      <c r="H298" s="91"/>
      <c r="I298" s="91"/>
      <c r="J298" s="97"/>
      <c r="K298" s="126"/>
      <c r="L298" s="57"/>
      <c r="M298" s="127"/>
      <c r="N298" s="126"/>
      <c r="O298" s="126"/>
      <c r="P298" s="126"/>
      <c r="Q298" s="126"/>
      <c r="R298" s="126"/>
      <c r="S298" s="126"/>
    </row>
    <row r="299" ht="19.5" hidden="1" spans="1:12">
      <c r="A299" s="150" t="s">
        <v>380</v>
      </c>
      <c r="B299" s="80" t="s">
        <v>381</v>
      </c>
      <c r="C299" s="151"/>
      <c r="D299" s="82">
        <f t="shared" ref="D299:I299" si="92">D300+D303+D304+D305+D306+D307+D308</f>
        <v>0</v>
      </c>
      <c r="E299" s="82">
        <f t="shared" si="92"/>
        <v>0</v>
      </c>
      <c r="F299" s="82">
        <f t="shared" si="92"/>
        <v>0</v>
      </c>
      <c r="G299" s="82">
        <f t="shared" si="92"/>
        <v>0</v>
      </c>
      <c r="H299" s="82">
        <f t="shared" si="92"/>
        <v>0</v>
      </c>
      <c r="I299" s="82">
        <f t="shared" si="92"/>
        <v>0</v>
      </c>
      <c r="J299" s="151"/>
      <c r="L299" s="107"/>
    </row>
    <row r="300" ht="14.25" hidden="1" spans="1:10">
      <c r="A300" s="147" t="s">
        <v>110</v>
      </c>
      <c r="B300" s="84" t="s">
        <v>382</v>
      </c>
      <c r="C300" s="85"/>
      <c r="D300" s="86">
        <f t="shared" ref="D300:I300" si="93">D301+D302</f>
        <v>0</v>
      </c>
      <c r="E300" s="86">
        <f t="shared" si="93"/>
        <v>0</v>
      </c>
      <c r="F300" s="86">
        <f t="shared" si="93"/>
        <v>0</v>
      </c>
      <c r="G300" s="86">
        <f t="shared" si="93"/>
        <v>0</v>
      </c>
      <c r="H300" s="86">
        <f t="shared" si="93"/>
        <v>0</v>
      </c>
      <c r="I300" s="86">
        <f t="shared" si="93"/>
        <v>0</v>
      </c>
      <c r="J300" s="85"/>
    </row>
    <row r="301" s="48" customFormat="1" ht="19.5" hidden="1" spans="1:19">
      <c r="A301" s="87"/>
      <c r="B301" s="92"/>
      <c r="C301" s="89"/>
      <c r="D301" s="90">
        <f t="shared" ref="D301:D307" si="94">E301+F301+G301+H301+I301</f>
        <v>0</v>
      </c>
      <c r="E301" s="90"/>
      <c r="F301" s="90"/>
      <c r="G301" s="90"/>
      <c r="H301" s="90"/>
      <c r="I301" s="90"/>
      <c r="J301" s="97"/>
      <c r="K301" s="126"/>
      <c r="L301" s="57"/>
      <c r="M301" s="127"/>
      <c r="N301" s="126"/>
      <c r="O301" s="126"/>
      <c r="P301" s="126"/>
      <c r="Q301" s="126"/>
      <c r="R301" s="126"/>
      <c r="S301" s="126"/>
    </row>
    <row r="302" s="48" customFormat="1" ht="19.5" hidden="1" spans="1:19">
      <c r="A302" s="87"/>
      <c r="B302" s="92"/>
      <c r="C302" s="89"/>
      <c r="D302" s="90">
        <f t="shared" si="94"/>
        <v>0</v>
      </c>
      <c r="E302" s="90"/>
      <c r="F302" s="90"/>
      <c r="G302" s="90"/>
      <c r="H302" s="90"/>
      <c r="I302" s="90"/>
      <c r="J302" s="97"/>
      <c r="K302" s="126"/>
      <c r="L302" s="57"/>
      <c r="M302" s="127"/>
      <c r="N302" s="126"/>
      <c r="O302" s="126"/>
      <c r="P302" s="126"/>
      <c r="Q302" s="126"/>
      <c r="R302" s="126"/>
      <c r="S302" s="126"/>
    </row>
    <row r="303" ht="14.25" hidden="1" spans="1:10">
      <c r="A303" s="147" t="s">
        <v>112</v>
      </c>
      <c r="B303" s="84" t="s">
        <v>383</v>
      </c>
      <c r="C303" s="85"/>
      <c r="D303" s="86">
        <f t="shared" si="94"/>
        <v>0</v>
      </c>
      <c r="E303" s="86"/>
      <c r="F303" s="86"/>
      <c r="G303" s="86"/>
      <c r="H303" s="131"/>
      <c r="I303" s="86"/>
      <c r="J303" s="85"/>
    </row>
    <row r="304" ht="19.5" hidden="1" spans="1:12">
      <c r="A304" s="147" t="s">
        <v>114</v>
      </c>
      <c r="B304" s="84" t="s">
        <v>384</v>
      </c>
      <c r="C304" s="85"/>
      <c r="D304" s="86">
        <f t="shared" si="94"/>
        <v>0</v>
      </c>
      <c r="E304" s="86"/>
      <c r="F304" s="86"/>
      <c r="G304" s="86"/>
      <c r="H304" s="131"/>
      <c r="I304" s="86"/>
      <c r="J304" s="85"/>
      <c r="L304" s="107"/>
    </row>
    <row r="305" ht="14.25" hidden="1" spans="1:10">
      <c r="A305" s="147" t="s">
        <v>119</v>
      </c>
      <c r="B305" s="84" t="s">
        <v>385</v>
      </c>
      <c r="C305" s="85"/>
      <c r="D305" s="86">
        <f t="shared" si="94"/>
        <v>0</v>
      </c>
      <c r="E305" s="86"/>
      <c r="F305" s="86"/>
      <c r="G305" s="86"/>
      <c r="H305" s="86"/>
      <c r="I305" s="86"/>
      <c r="J305" s="85"/>
    </row>
    <row r="306" ht="14.25" hidden="1" spans="1:10">
      <c r="A306" s="147" t="s">
        <v>121</v>
      </c>
      <c r="B306" s="84" t="s">
        <v>386</v>
      </c>
      <c r="C306" s="85"/>
      <c r="D306" s="86">
        <f t="shared" si="94"/>
        <v>0</v>
      </c>
      <c r="E306" s="86"/>
      <c r="F306" s="86"/>
      <c r="G306" s="86"/>
      <c r="H306" s="131"/>
      <c r="I306" s="86"/>
      <c r="J306" s="85"/>
    </row>
    <row r="307" ht="19.5" hidden="1" spans="1:12">
      <c r="A307" s="147" t="s">
        <v>123</v>
      </c>
      <c r="B307" s="84" t="s">
        <v>387</v>
      </c>
      <c r="C307" s="85"/>
      <c r="D307" s="86">
        <f t="shared" si="94"/>
        <v>0</v>
      </c>
      <c r="E307" s="86"/>
      <c r="F307" s="86"/>
      <c r="G307" s="86"/>
      <c r="H307" s="131"/>
      <c r="I307" s="86"/>
      <c r="J307" s="85"/>
      <c r="L307" s="107"/>
    </row>
    <row r="308" ht="14.25" hidden="1" spans="1:10">
      <c r="A308" s="147" t="s">
        <v>164</v>
      </c>
      <c r="B308" s="84" t="s">
        <v>388</v>
      </c>
      <c r="C308" s="85"/>
      <c r="D308" s="86">
        <f t="shared" ref="D308:I308" si="95">D309</f>
        <v>0</v>
      </c>
      <c r="E308" s="86">
        <f t="shared" si="95"/>
        <v>0</v>
      </c>
      <c r="F308" s="86">
        <f t="shared" si="95"/>
        <v>0</v>
      </c>
      <c r="G308" s="86">
        <f t="shared" si="95"/>
        <v>0</v>
      </c>
      <c r="H308" s="86">
        <f t="shared" si="95"/>
        <v>0</v>
      </c>
      <c r="I308" s="86">
        <f t="shared" si="95"/>
        <v>0</v>
      </c>
      <c r="J308" s="85"/>
    </row>
    <row r="309" s="47" customFormat="1" ht="19.5" hidden="1" spans="1:19">
      <c r="A309" s="152"/>
      <c r="B309" s="92"/>
      <c r="C309" s="95"/>
      <c r="D309" s="90">
        <f>E309+F309+G309+H309+I309</f>
        <v>0</v>
      </c>
      <c r="E309" s="90"/>
      <c r="F309" s="90"/>
      <c r="G309" s="90"/>
      <c r="H309" s="145"/>
      <c r="I309" s="90"/>
      <c r="J309" s="95"/>
      <c r="K309" s="54"/>
      <c r="L309" s="57"/>
      <c r="M309" s="57"/>
      <c r="N309" s="54"/>
      <c r="O309" s="54"/>
      <c r="P309" s="54"/>
      <c r="Q309" s="54"/>
      <c r="R309" s="54"/>
      <c r="S309" s="54"/>
    </row>
    <row r="310" ht="19.5" hidden="1" spans="1:12">
      <c r="A310" s="150" t="s">
        <v>389</v>
      </c>
      <c r="B310" s="80" t="s">
        <v>390</v>
      </c>
      <c r="C310" s="151"/>
      <c r="D310" s="82">
        <f t="shared" ref="D310:I310" si="96">D311+D312+D313+D314+D316+D319+D320</f>
        <v>0</v>
      </c>
      <c r="E310" s="82">
        <f t="shared" si="96"/>
        <v>0</v>
      </c>
      <c r="F310" s="82">
        <f t="shared" si="96"/>
        <v>0</v>
      </c>
      <c r="G310" s="82">
        <f t="shared" si="96"/>
        <v>0</v>
      </c>
      <c r="H310" s="82">
        <f t="shared" si="96"/>
        <v>0</v>
      </c>
      <c r="I310" s="82">
        <f t="shared" si="96"/>
        <v>0</v>
      </c>
      <c r="J310" s="151"/>
      <c r="L310" s="107"/>
    </row>
    <row r="311" ht="19.5" hidden="1" spans="1:12">
      <c r="A311" s="147" t="s">
        <v>110</v>
      </c>
      <c r="B311" s="84" t="s">
        <v>391</v>
      </c>
      <c r="C311" s="85"/>
      <c r="D311" s="86">
        <f>E311+F311+G311+H311+I311</f>
        <v>0</v>
      </c>
      <c r="E311" s="86"/>
      <c r="F311" s="86"/>
      <c r="G311" s="86"/>
      <c r="H311" s="86"/>
      <c r="I311" s="86"/>
      <c r="J311" s="85"/>
      <c r="L311" s="107"/>
    </row>
    <row r="312" ht="14.25" hidden="1" spans="1:10">
      <c r="A312" s="147" t="s">
        <v>112</v>
      </c>
      <c r="B312" s="84" t="s">
        <v>392</v>
      </c>
      <c r="C312" s="85"/>
      <c r="D312" s="86">
        <f>E312+F312+G312+H312+I312</f>
        <v>0</v>
      </c>
      <c r="E312" s="86"/>
      <c r="F312" s="86"/>
      <c r="G312" s="86"/>
      <c r="H312" s="86"/>
      <c r="I312" s="86"/>
      <c r="J312" s="85"/>
    </row>
    <row r="313" ht="14.25" hidden="1" spans="1:10">
      <c r="A313" s="147" t="s">
        <v>114</v>
      </c>
      <c r="B313" s="84" t="s">
        <v>393</v>
      </c>
      <c r="C313" s="85"/>
      <c r="D313" s="86">
        <f>E313+F313+G313+H313+I313</f>
        <v>0</v>
      </c>
      <c r="E313" s="86"/>
      <c r="F313" s="86"/>
      <c r="G313" s="86"/>
      <c r="H313" s="86"/>
      <c r="I313" s="86"/>
      <c r="J313" s="85"/>
    </row>
    <row r="314" ht="14.25" hidden="1" spans="1:10">
      <c r="A314" s="147" t="s">
        <v>121</v>
      </c>
      <c r="B314" s="84" t="s">
        <v>394</v>
      </c>
      <c r="C314" s="85"/>
      <c r="D314" s="86">
        <f t="shared" ref="D314:I314" si="97">D315</f>
        <v>0</v>
      </c>
      <c r="E314" s="86">
        <f t="shared" si="97"/>
        <v>0</v>
      </c>
      <c r="F314" s="86">
        <f t="shared" si="97"/>
        <v>0</v>
      </c>
      <c r="G314" s="86">
        <f t="shared" si="97"/>
        <v>0</v>
      </c>
      <c r="H314" s="86">
        <f t="shared" si="97"/>
        <v>0</v>
      </c>
      <c r="I314" s="86">
        <f t="shared" si="97"/>
        <v>0</v>
      </c>
      <c r="J314" s="85"/>
    </row>
    <row r="315" s="47" customFormat="1" ht="19.5" hidden="1" spans="1:19">
      <c r="A315" s="152"/>
      <c r="B315" s="92"/>
      <c r="C315" s="95"/>
      <c r="D315" s="90">
        <f t="shared" ref="D315:D337" si="98">E315+F315+G315+H315+I315</f>
        <v>0</v>
      </c>
      <c r="E315" s="90"/>
      <c r="F315" s="90"/>
      <c r="G315" s="90"/>
      <c r="H315" s="90"/>
      <c r="I315" s="90"/>
      <c r="J315" s="95"/>
      <c r="K315" s="54"/>
      <c r="L315" s="57"/>
      <c r="M315" s="57"/>
      <c r="N315" s="54"/>
      <c r="O315" s="54"/>
      <c r="P315" s="54"/>
      <c r="Q315" s="54"/>
      <c r="R315" s="54"/>
      <c r="S315" s="54"/>
    </row>
    <row r="316" ht="14.25" hidden="1" spans="1:10">
      <c r="A316" s="147" t="s">
        <v>126</v>
      </c>
      <c r="B316" s="84" t="s">
        <v>395</v>
      </c>
      <c r="C316" s="85"/>
      <c r="D316" s="86">
        <f t="shared" ref="D316:I316" si="99">D317+D318</f>
        <v>0</v>
      </c>
      <c r="E316" s="86">
        <f t="shared" si="99"/>
        <v>0</v>
      </c>
      <c r="F316" s="86">
        <f t="shared" si="99"/>
        <v>0</v>
      </c>
      <c r="G316" s="86">
        <f t="shared" si="99"/>
        <v>0</v>
      </c>
      <c r="H316" s="86">
        <f t="shared" si="99"/>
        <v>0</v>
      </c>
      <c r="I316" s="86">
        <f t="shared" si="99"/>
        <v>0</v>
      </c>
      <c r="J316" s="85"/>
    </row>
    <row r="317" s="48" customFormat="1" ht="19.5" hidden="1" spans="1:19">
      <c r="A317" s="87"/>
      <c r="B317" s="92"/>
      <c r="C317" s="89"/>
      <c r="D317" s="90">
        <f t="shared" si="98"/>
        <v>0</v>
      </c>
      <c r="E317" s="90"/>
      <c r="F317" s="90"/>
      <c r="G317" s="90"/>
      <c r="H317" s="90"/>
      <c r="I317" s="90"/>
      <c r="J317" s="97"/>
      <c r="K317" s="126"/>
      <c r="L317" s="57"/>
      <c r="M317" s="127"/>
      <c r="N317" s="126"/>
      <c r="O317" s="126"/>
      <c r="P317" s="126"/>
      <c r="Q317" s="126"/>
      <c r="R317" s="126"/>
      <c r="S317" s="126"/>
    </row>
    <row r="318" s="48" customFormat="1" ht="19.5" hidden="1" spans="1:19">
      <c r="A318" s="87"/>
      <c r="B318" s="92"/>
      <c r="C318" s="89"/>
      <c r="D318" s="90">
        <f t="shared" si="98"/>
        <v>0</v>
      </c>
      <c r="E318" s="91"/>
      <c r="F318" s="91"/>
      <c r="G318" s="91"/>
      <c r="H318" s="91"/>
      <c r="I318" s="91"/>
      <c r="J318" s="97"/>
      <c r="K318" s="126"/>
      <c r="L318" s="57"/>
      <c r="M318" s="127"/>
      <c r="N318" s="126"/>
      <c r="O318" s="126"/>
      <c r="P318" s="126"/>
      <c r="Q318" s="126"/>
      <c r="R318" s="126"/>
      <c r="S318" s="126"/>
    </row>
    <row r="319" ht="14.25" hidden="1" spans="1:10">
      <c r="A319" s="147" t="s">
        <v>128</v>
      </c>
      <c r="B319" s="84" t="s">
        <v>396</v>
      </c>
      <c r="C319" s="85"/>
      <c r="D319" s="86">
        <f t="shared" si="98"/>
        <v>0</v>
      </c>
      <c r="E319" s="86"/>
      <c r="F319" s="86"/>
      <c r="G319" s="86"/>
      <c r="H319" s="86"/>
      <c r="I319" s="86"/>
      <c r="J319" s="85"/>
    </row>
    <row r="320" ht="19.5" hidden="1" spans="1:12">
      <c r="A320" s="147" t="s">
        <v>164</v>
      </c>
      <c r="B320" s="84" t="s">
        <v>397</v>
      </c>
      <c r="C320" s="85"/>
      <c r="D320" s="86">
        <f t="shared" si="98"/>
        <v>0</v>
      </c>
      <c r="E320" s="86"/>
      <c r="F320" s="86"/>
      <c r="G320" s="86"/>
      <c r="H320" s="86"/>
      <c r="I320" s="86"/>
      <c r="J320" s="85"/>
      <c r="L320" s="107"/>
    </row>
    <row r="321" ht="14.25" hidden="1" spans="1:10">
      <c r="A321" s="150" t="s">
        <v>398</v>
      </c>
      <c r="B321" s="80" t="s">
        <v>399</v>
      </c>
      <c r="C321" s="151"/>
      <c r="D321" s="82">
        <f t="shared" ref="D321:I321" si="100">D322+D325+D326</f>
        <v>0</v>
      </c>
      <c r="E321" s="82">
        <f t="shared" si="100"/>
        <v>0</v>
      </c>
      <c r="F321" s="82">
        <f t="shared" si="100"/>
        <v>0</v>
      </c>
      <c r="G321" s="82">
        <f t="shared" si="100"/>
        <v>0</v>
      </c>
      <c r="H321" s="82">
        <f t="shared" si="100"/>
        <v>0</v>
      </c>
      <c r="I321" s="82">
        <f t="shared" si="100"/>
        <v>0</v>
      </c>
      <c r="J321" s="151"/>
    </row>
    <row r="322" ht="19.5" hidden="1" spans="1:12">
      <c r="A322" s="147" t="s">
        <v>112</v>
      </c>
      <c r="B322" s="84" t="s">
        <v>400</v>
      </c>
      <c r="C322" s="85"/>
      <c r="D322" s="86">
        <f t="shared" ref="D322:I322" si="101">D323+D324</f>
        <v>0</v>
      </c>
      <c r="E322" s="86">
        <f t="shared" si="101"/>
        <v>0</v>
      </c>
      <c r="F322" s="86">
        <f t="shared" si="101"/>
        <v>0</v>
      </c>
      <c r="G322" s="86">
        <f t="shared" si="101"/>
        <v>0</v>
      </c>
      <c r="H322" s="86">
        <f t="shared" si="101"/>
        <v>0</v>
      </c>
      <c r="I322" s="86">
        <f t="shared" si="101"/>
        <v>0</v>
      </c>
      <c r="J322" s="85"/>
      <c r="L322" s="107"/>
    </row>
    <row r="323" s="47" customFormat="1" ht="19.5" hidden="1" spans="1:19">
      <c r="A323" s="139"/>
      <c r="B323" s="154"/>
      <c r="C323" s="155"/>
      <c r="D323" s="90">
        <f t="shared" si="98"/>
        <v>0</v>
      </c>
      <c r="E323" s="156"/>
      <c r="F323" s="156"/>
      <c r="G323" s="157"/>
      <c r="H323" s="157"/>
      <c r="I323" s="156"/>
      <c r="J323" s="125"/>
      <c r="K323" s="54"/>
      <c r="L323" s="107"/>
      <c r="M323" s="57"/>
      <c r="N323" s="54"/>
      <c r="O323" s="54"/>
      <c r="P323" s="54"/>
      <c r="Q323" s="54"/>
      <c r="R323" s="54"/>
      <c r="S323" s="54"/>
    </row>
    <row r="324" s="47" customFormat="1" ht="19.5" hidden="1" spans="1:19">
      <c r="A324" s="139"/>
      <c r="B324" s="154"/>
      <c r="C324" s="125"/>
      <c r="D324" s="90">
        <f t="shared" si="98"/>
        <v>0</v>
      </c>
      <c r="E324" s="156"/>
      <c r="F324" s="156"/>
      <c r="G324" s="157"/>
      <c r="H324" s="157"/>
      <c r="I324" s="156"/>
      <c r="J324" s="125"/>
      <c r="K324" s="54"/>
      <c r="L324" s="57"/>
      <c r="M324" s="57"/>
      <c r="N324" s="54"/>
      <c r="O324" s="54"/>
      <c r="P324" s="54"/>
      <c r="Q324" s="54"/>
      <c r="R324" s="54"/>
      <c r="S324" s="54"/>
    </row>
    <row r="325" ht="14.25" hidden="1" spans="1:10">
      <c r="A325" s="147" t="s">
        <v>123</v>
      </c>
      <c r="B325" s="84" t="s">
        <v>401</v>
      </c>
      <c r="C325" s="85"/>
      <c r="D325" s="86">
        <f t="shared" si="98"/>
        <v>0</v>
      </c>
      <c r="E325" s="86"/>
      <c r="F325" s="86"/>
      <c r="G325" s="86"/>
      <c r="H325" s="86"/>
      <c r="I325" s="86"/>
      <c r="J325" s="85"/>
    </row>
    <row r="326" ht="14.25" hidden="1" spans="1:10">
      <c r="A326" s="147" t="s">
        <v>164</v>
      </c>
      <c r="B326" s="84" t="s">
        <v>457</v>
      </c>
      <c r="C326" s="85"/>
      <c r="D326" s="86">
        <f t="shared" si="98"/>
        <v>0</v>
      </c>
      <c r="E326" s="86"/>
      <c r="F326" s="86"/>
      <c r="G326" s="86"/>
      <c r="H326" s="86"/>
      <c r="I326" s="86"/>
      <c r="J326" s="85"/>
    </row>
    <row r="327" ht="19.5" hidden="1" spans="1:12">
      <c r="A327" s="150" t="s">
        <v>403</v>
      </c>
      <c r="B327" s="80" t="s">
        <v>404</v>
      </c>
      <c r="C327" s="151"/>
      <c r="D327" s="82">
        <f t="shared" ref="D327:I327" si="102">D328+D330+D331+D332+D333</f>
        <v>0</v>
      </c>
      <c r="E327" s="82">
        <f t="shared" si="102"/>
        <v>0</v>
      </c>
      <c r="F327" s="82">
        <f t="shared" si="102"/>
        <v>0</v>
      </c>
      <c r="G327" s="82">
        <f t="shared" si="102"/>
        <v>0</v>
      </c>
      <c r="H327" s="82">
        <f t="shared" si="102"/>
        <v>0</v>
      </c>
      <c r="I327" s="82">
        <f t="shared" si="102"/>
        <v>0</v>
      </c>
      <c r="J327" s="151"/>
      <c r="L327" s="107"/>
    </row>
    <row r="328" ht="14.25" hidden="1" spans="1:10">
      <c r="A328" s="147" t="s">
        <v>110</v>
      </c>
      <c r="B328" s="84" t="s">
        <v>405</v>
      </c>
      <c r="C328" s="85"/>
      <c r="D328" s="86">
        <f t="shared" ref="D328:I328" si="103">D329</f>
        <v>0</v>
      </c>
      <c r="E328" s="86">
        <f t="shared" si="103"/>
        <v>0</v>
      </c>
      <c r="F328" s="86">
        <f t="shared" si="103"/>
        <v>0</v>
      </c>
      <c r="G328" s="86">
        <f t="shared" si="103"/>
        <v>0</v>
      </c>
      <c r="H328" s="86">
        <f t="shared" si="103"/>
        <v>0</v>
      </c>
      <c r="I328" s="86">
        <f t="shared" si="103"/>
        <v>0</v>
      </c>
      <c r="J328" s="85"/>
    </row>
    <row r="329" s="48" customFormat="1" ht="19.5" hidden="1" spans="1:19">
      <c r="A329" s="87"/>
      <c r="B329" s="92"/>
      <c r="C329" s="89"/>
      <c r="D329" s="90">
        <f>E329+F329+G329+H329+I329</f>
        <v>0</v>
      </c>
      <c r="E329" s="90"/>
      <c r="F329" s="90"/>
      <c r="G329" s="90"/>
      <c r="H329" s="90"/>
      <c r="I329" s="90"/>
      <c r="J329" s="97"/>
      <c r="K329" s="126"/>
      <c r="L329" s="57"/>
      <c r="M329" s="127"/>
      <c r="N329" s="126"/>
      <c r="O329" s="126"/>
      <c r="P329" s="126"/>
      <c r="Q329" s="126"/>
      <c r="R329" s="126"/>
      <c r="S329" s="126"/>
    </row>
    <row r="330" ht="14.25" hidden="1" spans="1:10">
      <c r="A330" s="147" t="s">
        <v>112</v>
      </c>
      <c r="B330" s="84" t="s">
        <v>406</v>
      </c>
      <c r="C330" s="85"/>
      <c r="D330" s="86">
        <f t="shared" si="98"/>
        <v>0</v>
      </c>
      <c r="E330" s="86"/>
      <c r="F330" s="86"/>
      <c r="G330" s="86"/>
      <c r="H330" s="86"/>
      <c r="I330" s="86"/>
      <c r="J330" s="85"/>
    </row>
    <row r="331" ht="14.25" hidden="1" spans="1:10">
      <c r="A331" s="147" t="s">
        <v>114</v>
      </c>
      <c r="B331" s="84" t="s">
        <v>407</v>
      </c>
      <c r="C331" s="85"/>
      <c r="D331" s="86">
        <f t="shared" si="98"/>
        <v>0</v>
      </c>
      <c r="E331" s="86"/>
      <c r="F331" s="86"/>
      <c r="G331" s="86"/>
      <c r="H331" s="86"/>
      <c r="I331" s="86"/>
      <c r="J331" s="85"/>
    </row>
    <row r="332" ht="19.5" hidden="1" spans="1:12">
      <c r="A332" s="147" t="s">
        <v>119</v>
      </c>
      <c r="B332" s="84" t="s">
        <v>408</v>
      </c>
      <c r="C332" s="85"/>
      <c r="D332" s="86">
        <f t="shared" si="98"/>
        <v>0</v>
      </c>
      <c r="E332" s="86"/>
      <c r="F332" s="86"/>
      <c r="G332" s="86"/>
      <c r="H332" s="86"/>
      <c r="I332" s="86"/>
      <c r="J332" s="85"/>
      <c r="L332" s="107"/>
    </row>
    <row r="333" ht="14.25" hidden="1" spans="1:10">
      <c r="A333" s="147" t="s">
        <v>164</v>
      </c>
      <c r="B333" s="84" t="s">
        <v>409</v>
      </c>
      <c r="C333" s="85"/>
      <c r="D333" s="86">
        <f t="shared" si="98"/>
        <v>0</v>
      </c>
      <c r="E333" s="86"/>
      <c r="F333" s="86"/>
      <c r="G333" s="86"/>
      <c r="H333" s="86"/>
      <c r="I333" s="86"/>
      <c r="J333" s="85"/>
    </row>
    <row r="334" ht="19.5" hidden="1" spans="1:12">
      <c r="A334" s="150" t="s">
        <v>410</v>
      </c>
      <c r="B334" s="80" t="s">
        <v>411</v>
      </c>
      <c r="C334" s="151"/>
      <c r="D334" s="82">
        <f t="shared" ref="D334:I334" si="104">D335+D338+D340</f>
        <v>0</v>
      </c>
      <c r="E334" s="82">
        <f t="shared" si="104"/>
        <v>0</v>
      </c>
      <c r="F334" s="82">
        <f t="shared" si="104"/>
        <v>0</v>
      </c>
      <c r="G334" s="82">
        <f t="shared" si="104"/>
        <v>0</v>
      </c>
      <c r="H334" s="82">
        <f t="shared" si="104"/>
        <v>0</v>
      </c>
      <c r="I334" s="82">
        <f t="shared" si="104"/>
        <v>0</v>
      </c>
      <c r="J334" s="151"/>
      <c r="L334" s="107"/>
    </row>
    <row r="335" ht="14.25" hidden="1" spans="1:10">
      <c r="A335" s="147" t="s">
        <v>110</v>
      </c>
      <c r="B335" s="84" t="s">
        <v>412</v>
      </c>
      <c r="C335" s="85"/>
      <c r="D335" s="86">
        <f t="shared" ref="D335:I335" si="105">D336+D337</f>
        <v>0</v>
      </c>
      <c r="E335" s="86">
        <f t="shared" si="105"/>
        <v>0</v>
      </c>
      <c r="F335" s="86">
        <f t="shared" si="105"/>
        <v>0</v>
      </c>
      <c r="G335" s="86">
        <f t="shared" si="105"/>
        <v>0</v>
      </c>
      <c r="H335" s="86">
        <f t="shared" si="105"/>
        <v>0</v>
      </c>
      <c r="I335" s="86">
        <f t="shared" si="105"/>
        <v>0</v>
      </c>
      <c r="J335" s="85"/>
    </row>
    <row r="336" s="48" customFormat="1" ht="19.5" hidden="1" spans="1:19">
      <c r="A336" s="87"/>
      <c r="B336" s="92"/>
      <c r="C336" s="89"/>
      <c r="D336" s="90">
        <f t="shared" si="98"/>
        <v>0</v>
      </c>
      <c r="E336" s="90"/>
      <c r="F336" s="90"/>
      <c r="G336" s="90"/>
      <c r="H336" s="90"/>
      <c r="I336" s="90"/>
      <c r="J336" s="97"/>
      <c r="K336" s="126"/>
      <c r="L336" s="57"/>
      <c r="M336" s="127"/>
      <c r="N336" s="126"/>
      <c r="O336" s="126"/>
      <c r="P336" s="126"/>
      <c r="Q336" s="126"/>
      <c r="R336" s="126"/>
      <c r="S336" s="126"/>
    </row>
    <row r="337" s="48" customFormat="1" ht="19.5" hidden="1" spans="1:19">
      <c r="A337" s="87"/>
      <c r="B337" s="92"/>
      <c r="C337" s="158"/>
      <c r="D337" s="90">
        <f t="shared" si="98"/>
        <v>0</v>
      </c>
      <c r="E337" s="90"/>
      <c r="F337" s="90"/>
      <c r="G337" s="90"/>
      <c r="H337" s="90"/>
      <c r="I337" s="90"/>
      <c r="J337" s="97"/>
      <c r="K337" s="126"/>
      <c r="L337" s="57"/>
      <c r="M337" s="127"/>
      <c r="N337" s="126"/>
      <c r="O337" s="126"/>
      <c r="P337" s="126"/>
      <c r="Q337" s="126"/>
      <c r="R337" s="126"/>
      <c r="S337" s="126"/>
    </row>
    <row r="338" ht="14.25" hidden="1" spans="1:10">
      <c r="A338" s="147" t="s">
        <v>121</v>
      </c>
      <c r="B338" s="84" t="s">
        <v>414</v>
      </c>
      <c r="C338" s="85"/>
      <c r="D338" s="86">
        <f t="shared" ref="D338:I338" si="106">D339</f>
        <v>0</v>
      </c>
      <c r="E338" s="86">
        <f t="shared" si="106"/>
        <v>0</v>
      </c>
      <c r="F338" s="86">
        <f t="shared" si="106"/>
        <v>0</v>
      </c>
      <c r="G338" s="86">
        <f t="shared" si="106"/>
        <v>0</v>
      </c>
      <c r="H338" s="86">
        <f t="shared" si="106"/>
        <v>0</v>
      </c>
      <c r="I338" s="86">
        <f t="shared" si="106"/>
        <v>0</v>
      </c>
      <c r="J338" s="85"/>
    </row>
    <row r="339" s="48" customFormat="1" ht="19.5" hidden="1" spans="1:19">
      <c r="A339" s="87"/>
      <c r="B339" s="92"/>
      <c r="C339" s="89"/>
      <c r="D339" s="90">
        <f>E339+F339+G339+H339+I339</f>
        <v>0</v>
      </c>
      <c r="E339" s="90"/>
      <c r="F339" s="90"/>
      <c r="G339" s="90"/>
      <c r="H339" s="90"/>
      <c r="I339" s="90"/>
      <c r="J339" s="97"/>
      <c r="K339" s="126"/>
      <c r="L339" s="57"/>
      <c r="M339" s="127"/>
      <c r="N339" s="126"/>
      <c r="O339" s="126"/>
      <c r="P339" s="126"/>
      <c r="Q339" s="126"/>
      <c r="R339" s="126"/>
      <c r="S339" s="126"/>
    </row>
    <row r="340" ht="14.25" hidden="1" spans="1:10">
      <c r="A340" s="147" t="s">
        <v>164</v>
      </c>
      <c r="B340" s="84" t="s">
        <v>415</v>
      </c>
      <c r="C340" s="85"/>
      <c r="D340" s="86">
        <f t="shared" ref="D340:D355" si="107">E340+F340+G340+H340+I340</f>
        <v>0</v>
      </c>
      <c r="E340" s="86"/>
      <c r="F340" s="86"/>
      <c r="G340" s="86"/>
      <c r="H340" s="86"/>
      <c r="I340" s="86"/>
      <c r="J340" s="85"/>
    </row>
    <row r="341" ht="19.5" hidden="1" spans="1:12">
      <c r="A341" s="150" t="s">
        <v>416</v>
      </c>
      <c r="B341" s="80" t="s">
        <v>417</v>
      </c>
      <c r="C341" s="151"/>
      <c r="D341" s="82">
        <f t="shared" ref="D341:I341" si="108">D342+D344+D345</f>
        <v>0</v>
      </c>
      <c r="E341" s="82">
        <f t="shared" si="108"/>
        <v>0</v>
      </c>
      <c r="F341" s="82">
        <f t="shared" si="108"/>
        <v>0</v>
      </c>
      <c r="G341" s="82">
        <f t="shared" si="108"/>
        <v>0</v>
      </c>
      <c r="H341" s="82">
        <f t="shared" si="108"/>
        <v>0</v>
      </c>
      <c r="I341" s="82">
        <f t="shared" si="108"/>
        <v>0</v>
      </c>
      <c r="J341" s="151"/>
      <c r="L341" s="107"/>
    </row>
    <row r="342" ht="14.25" hidden="1" spans="1:10">
      <c r="A342" s="147" t="s">
        <v>110</v>
      </c>
      <c r="B342" s="84" t="s">
        <v>418</v>
      </c>
      <c r="C342" s="85"/>
      <c r="D342" s="86">
        <f t="shared" ref="D342:I342" si="109">D343</f>
        <v>0</v>
      </c>
      <c r="E342" s="86">
        <f t="shared" si="109"/>
        <v>0</v>
      </c>
      <c r="F342" s="86">
        <f t="shared" si="109"/>
        <v>0</v>
      </c>
      <c r="G342" s="86">
        <f t="shared" si="109"/>
        <v>0</v>
      </c>
      <c r="H342" s="86">
        <f t="shared" si="109"/>
        <v>0</v>
      </c>
      <c r="I342" s="86">
        <f t="shared" si="109"/>
        <v>0</v>
      </c>
      <c r="J342" s="85"/>
    </row>
    <row r="343" s="47" customFormat="1" ht="19.5" hidden="1" spans="1:19">
      <c r="A343" s="152"/>
      <c r="B343" s="92"/>
      <c r="C343" s="95"/>
      <c r="D343" s="90">
        <f>E343+F343+G343+H343+I343</f>
        <v>0</v>
      </c>
      <c r="E343" s="90"/>
      <c r="F343" s="90"/>
      <c r="G343" s="90"/>
      <c r="H343" s="90"/>
      <c r="I343" s="90"/>
      <c r="J343" s="95"/>
      <c r="K343" s="54"/>
      <c r="L343" s="57"/>
      <c r="M343" s="57"/>
      <c r="N343" s="54"/>
      <c r="O343" s="54"/>
      <c r="P343" s="54"/>
      <c r="Q343" s="54"/>
      <c r="R343" s="54"/>
      <c r="S343" s="54"/>
    </row>
    <row r="344" ht="14.25" hidden="1" spans="1:10">
      <c r="A344" s="147" t="s">
        <v>112</v>
      </c>
      <c r="B344" s="84" t="s">
        <v>419</v>
      </c>
      <c r="C344" s="85"/>
      <c r="D344" s="86">
        <f t="shared" si="107"/>
        <v>0</v>
      </c>
      <c r="E344" s="86"/>
      <c r="F344" s="86"/>
      <c r="G344" s="86"/>
      <c r="H344" s="86"/>
      <c r="I344" s="86"/>
      <c r="J344" s="85"/>
    </row>
    <row r="345" ht="19.5" hidden="1" spans="1:12">
      <c r="A345" s="147" t="s">
        <v>114</v>
      </c>
      <c r="B345" s="84" t="s">
        <v>423</v>
      </c>
      <c r="C345" s="85"/>
      <c r="D345" s="86">
        <f t="shared" si="107"/>
        <v>0</v>
      </c>
      <c r="E345" s="86"/>
      <c r="F345" s="86"/>
      <c r="G345" s="86"/>
      <c r="H345" s="86"/>
      <c r="I345" s="86"/>
      <c r="J345" s="85"/>
      <c r="L345" s="107"/>
    </row>
    <row r="346" ht="14.25" hidden="1" spans="1:10">
      <c r="A346" s="150" t="s">
        <v>424</v>
      </c>
      <c r="B346" s="80" t="s">
        <v>425</v>
      </c>
      <c r="C346" s="151"/>
      <c r="D346" s="82">
        <f t="shared" ref="D346:I346" si="110">D347+D348+D349+D350+D353</f>
        <v>0</v>
      </c>
      <c r="E346" s="82">
        <f t="shared" si="110"/>
        <v>0</v>
      </c>
      <c r="F346" s="82">
        <f t="shared" si="110"/>
        <v>0</v>
      </c>
      <c r="G346" s="82">
        <f t="shared" si="110"/>
        <v>0</v>
      </c>
      <c r="H346" s="82">
        <f t="shared" si="110"/>
        <v>0</v>
      </c>
      <c r="I346" s="82">
        <f t="shared" si="110"/>
        <v>0</v>
      </c>
      <c r="J346" s="151"/>
    </row>
    <row r="347" ht="19.5" hidden="1" spans="1:12">
      <c r="A347" s="147" t="s">
        <v>110</v>
      </c>
      <c r="B347" s="84" t="s">
        <v>426</v>
      </c>
      <c r="C347" s="85"/>
      <c r="D347" s="86">
        <f t="shared" si="107"/>
        <v>0</v>
      </c>
      <c r="E347" s="86"/>
      <c r="F347" s="86"/>
      <c r="G347" s="86"/>
      <c r="H347" s="86"/>
      <c r="I347" s="86"/>
      <c r="J347" s="85"/>
      <c r="L347" s="107"/>
    </row>
    <row r="348" ht="19.5" hidden="1" spans="1:12">
      <c r="A348" s="147" t="s">
        <v>112</v>
      </c>
      <c r="B348" s="84" t="s">
        <v>427</v>
      </c>
      <c r="C348" s="85"/>
      <c r="D348" s="86">
        <f t="shared" si="107"/>
        <v>0</v>
      </c>
      <c r="E348" s="86"/>
      <c r="F348" s="86"/>
      <c r="G348" s="86"/>
      <c r="H348" s="86"/>
      <c r="I348" s="86"/>
      <c r="J348" s="85"/>
      <c r="L348" s="107"/>
    </row>
    <row r="349" ht="14.25" hidden="1" spans="1:10">
      <c r="A349" s="147" t="s">
        <v>114</v>
      </c>
      <c r="B349" s="84" t="s">
        <v>428</v>
      </c>
      <c r="C349" s="85"/>
      <c r="D349" s="86">
        <f t="shared" si="107"/>
        <v>0</v>
      </c>
      <c r="E349" s="86"/>
      <c r="F349" s="86"/>
      <c r="G349" s="86"/>
      <c r="H349" s="86"/>
      <c r="I349" s="86"/>
      <c r="J349" s="85"/>
    </row>
    <row r="350" ht="14.25" hidden="1" spans="1:10">
      <c r="A350" s="147" t="s">
        <v>119</v>
      </c>
      <c r="B350" s="84" t="s">
        <v>429</v>
      </c>
      <c r="C350" s="85"/>
      <c r="D350" s="86">
        <f t="shared" ref="D350:I350" si="111">D351+D352</f>
        <v>0</v>
      </c>
      <c r="E350" s="86">
        <f t="shared" si="111"/>
        <v>0</v>
      </c>
      <c r="F350" s="86">
        <f t="shared" si="111"/>
        <v>0</v>
      </c>
      <c r="G350" s="86">
        <f t="shared" si="111"/>
        <v>0</v>
      </c>
      <c r="H350" s="86">
        <f t="shared" si="111"/>
        <v>0</v>
      </c>
      <c r="I350" s="86">
        <f t="shared" si="111"/>
        <v>0</v>
      </c>
      <c r="J350" s="85"/>
    </row>
    <row r="351" s="47" customFormat="1" ht="19.5" hidden="1" spans="1:19">
      <c r="A351" s="139"/>
      <c r="B351" s="159"/>
      <c r="C351" s="155"/>
      <c r="D351" s="90">
        <f t="shared" si="107"/>
        <v>0</v>
      </c>
      <c r="E351" s="156"/>
      <c r="F351" s="156"/>
      <c r="G351" s="157"/>
      <c r="H351" s="157"/>
      <c r="I351" s="156"/>
      <c r="J351" s="125"/>
      <c r="K351" s="54"/>
      <c r="L351" s="107"/>
      <c r="M351" s="57"/>
      <c r="N351" s="54"/>
      <c r="O351" s="54"/>
      <c r="P351" s="54"/>
      <c r="Q351" s="54"/>
      <c r="R351" s="54"/>
      <c r="S351" s="54"/>
    </row>
    <row r="352" s="47" customFormat="1" ht="19.5" hidden="1" spans="1:19">
      <c r="A352" s="139"/>
      <c r="B352" s="159"/>
      <c r="C352" s="160"/>
      <c r="D352" s="90">
        <f t="shared" si="107"/>
        <v>0</v>
      </c>
      <c r="E352" s="156"/>
      <c r="F352" s="156"/>
      <c r="G352" s="157"/>
      <c r="H352" s="157"/>
      <c r="I352" s="156"/>
      <c r="J352" s="162"/>
      <c r="K352" s="54"/>
      <c r="L352" s="57"/>
      <c r="M352" s="57"/>
      <c r="N352" s="54"/>
      <c r="O352" s="54"/>
      <c r="P352" s="54"/>
      <c r="Q352" s="54"/>
      <c r="R352" s="54"/>
      <c r="S352" s="54"/>
    </row>
    <row r="353" ht="14.25" hidden="1" spans="1:10">
      <c r="A353" s="147" t="s">
        <v>121</v>
      </c>
      <c r="B353" s="84" t="s">
        <v>430</v>
      </c>
      <c r="C353" s="85"/>
      <c r="D353" s="86">
        <f t="shared" si="107"/>
        <v>0</v>
      </c>
      <c r="E353" s="86"/>
      <c r="F353" s="86"/>
      <c r="G353" s="86"/>
      <c r="H353" s="86"/>
      <c r="I353" s="86"/>
      <c r="J353" s="85"/>
    </row>
    <row r="354" ht="19.5" hidden="1" spans="1:12">
      <c r="A354" s="150" t="s">
        <v>431</v>
      </c>
      <c r="B354" s="80" t="s">
        <v>432</v>
      </c>
      <c r="C354" s="151"/>
      <c r="D354" s="82">
        <f t="shared" si="107"/>
        <v>0</v>
      </c>
      <c r="E354" s="82"/>
      <c r="F354" s="82"/>
      <c r="G354" s="82"/>
      <c r="H354" s="82"/>
      <c r="I354" s="82"/>
      <c r="J354" s="151"/>
      <c r="L354" s="107"/>
    </row>
    <row r="355" s="53" customFormat="1" ht="19.5" hidden="1" spans="1:19">
      <c r="A355" s="150"/>
      <c r="B355" s="80" t="s">
        <v>557</v>
      </c>
      <c r="C355" s="81"/>
      <c r="D355" s="82">
        <f t="shared" si="107"/>
        <v>0</v>
      </c>
      <c r="E355" s="82"/>
      <c r="F355" s="82"/>
      <c r="G355" s="82"/>
      <c r="H355" s="82"/>
      <c r="I355" s="82"/>
      <c r="J355" s="81"/>
      <c r="K355" s="54"/>
      <c r="L355" s="57"/>
      <c r="M355" s="57"/>
      <c r="N355" s="54"/>
      <c r="O355" s="54"/>
      <c r="P355" s="54"/>
      <c r="Q355" s="54"/>
      <c r="R355" s="54"/>
      <c r="S355" s="54"/>
    </row>
    <row r="356" hidden="1" customHeight="1" spans="1:2">
      <c r="A356" s="161"/>
      <c r="B356" s="51" t="s">
        <v>433</v>
      </c>
    </row>
  </sheetData>
  <autoFilter ref="D1:D356">
    <filterColumn colId="0">
      <filters>
        <filter val="5,050"/>
        <filter val="1,000,000"/>
        <filter val="2,000,000"/>
        <filter val="100,000"/>
        <filter val="131,040"/>
        <filter val="133,080"/>
        <filter val="180,000"/>
        <filter val="200,000"/>
        <filter val="1,250,000"/>
        <filter val="300,000"/>
        <filter val="350,000"/>
        <filter val="480,000"/>
        <filter val="500,000"/>
        <filter val="2,590,000"/>
        <filter val="600,000"/>
        <filter val="700,000"/>
        <filter val="2,800,000"/>
        <filter val="800,000"/>
        <filter val="3,904,000"/>
        <filter val="270,909"/>
        <filter val="1,920"/>
        <filter val="40,320"/>
        <filter val="57,720"/>
        <filter val="306,970"/>
        <filter val="40,964"/>
        <filter val="1,102,074"/>
        <filter val="194,976"/>
        <filter val="支出预算"/>
        <filter val="259,738"/>
        <filter val="50,369"/>
        <filter val="597,360"/>
        <filter val="合计"/>
        <filter val="250,964"/>
        <filter val="1,538,964"/>
        <filter val="4,176"/>
        <filter val="139,869"/>
        <filter val="8,640"/>
        <filter val="10,080"/>
        <filter val="20,000"/>
        <filter val="26,280"/>
        <filter val="30,000"/>
        <filter val="38,000"/>
        <filter val="54,000"/>
        <filter val="60,000"/>
        <filter val="70,000"/>
        <filter val="72,000"/>
        <filter val="80,000"/>
        <filter val="89,500"/>
        <filter val="393,250"/>
        <filter val="12,399,197"/>
      </filters>
    </filterColumn>
    <extLst/>
  </autoFilter>
  <mergeCells count="8">
    <mergeCell ref="A1:J1"/>
    <mergeCell ref="D2:E2"/>
    <mergeCell ref="D3:I3"/>
    <mergeCell ref="A3:A4"/>
    <mergeCell ref="B3:B4"/>
    <mergeCell ref="C3:C4"/>
    <mergeCell ref="J3:J4"/>
    <mergeCell ref="L3:M5"/>
  </mergeCells>
  <pageMargins left="0.31" right="0.27" top="0.43" bottom="0.43" header="0.38" footer="0.16"/>
  <pageSetup paperSize="8" orientation="landscape" blackAndWhite="1"/>
  <headerFooter alignWithMargins="0">
    <oddFooter>&amp;C第 &amp;P 页，共 &amp;N 页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AD64"/>
  <sheetViews>
    <sheetView workbookViewId="0">
      <pane xSplit="3" ySplit="7" topLeftCell="D8" activePane="bottomRight" state="frozen"/>
      <selection/>
      <selection pane="topRight"/>
      <selection pane="bottomLeft"/>
      <selection pane="bottomRight" activeCell="K75" sqref="K75"/>
    </sheetView>
  </sheetViews>
  <sheetFormatPr defaultColWidth="9" defaultRowHeight="14.25"/>
  <cols>
    <col min="1" max="1" width="5.125" style="3" customWidth="1"/>
    <col min="2" max="2" width="29.25" style="3" customWidth="1"/>
    <col min="3" max="3" width="12.875" style="3" customWidth="1"/>
    <col min="4" max="4" width="9.25" style="3" customWidth="1"/>
    <col min="5" max="5" width="9.75" style="3" customWidth="1"/>
    <col min="6" max="12" width="8.625" style="3" customWidth="1"/>
    <col min="13" max="13" width="8.25" style="3" customWidth="1"/>
    <col min="14" max="14" width="7.125" style="3" customWidth="1"/>
    <col min="15" max="15" width="7.875" style="3" customWidth="1"/>
    <col min="16" max="18" width="7.625" style="3" customWidth="1"/>
    <col min="19" max="20" width="8.625" style="3" customWidth="1"/>
    <col min="21" max="21" width="7.875" style="3" customWidth="1"/>
    <col min="22" max="26" width="8.625" style="3" customWidth="1"/>
    <col min="27" max="28" width="9.5" style="3" customWidth="1"/>
    <col min="29" max="29" width="8.125" style="3" customWidth="1"/>
    <col min="30" max="30" width="9.5" style="3" customWidth="1"/>
    <col min="31" max="16384" width="9" style="3"/>
  </cols>
  <sheetData>
    <row r="1" spans="1:30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ht="30" customHeight="1" spans="1:30">
      <c r="A2" s="5" t="s">
        <v>558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ht="15" hidden="1" customHeight="1" spans="1:30">
      <c r="A3" s="7"/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 t="s">
        <v>84</v>
      </c>
    </row>
    <row r="4" s="1" customFormat="1" ht="15" customHeight="1" spans="1:30">
      <c r="A4" s="9" t="s">
        <v>86</v>
      </c>
      <c r="B4" s="10" t="s">
        <v>87</v>
      </c>
      <c r="C4" s="11" t="s">
        <v>559</v>
      </c>
      <c r="D4" s="11" t="s">
        <v>97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41"/>
    </row>
    <row r="5" s="1" customFormat="1" ht="36" spans="1:30">
      <c r="A5" s="13"/>
      <c r="B5" s="14"/>
      <c r="C5" s="11"/>
      <c r="D5" s="11" t="s">
        <v>560</v>
      </c>
      <c r="E5" s="11" t="s">
        <v>561</v>
      </c>
      <c r="F5" s="11" t="s">
        <v>562</v>
      </c>
      <c r="G5" s="11" t="s">
        <v>563</v>
      </c>
      <c r="H5" s="11" t="s">
        <v>564</v>
      </c>
      <c r="I5" s="11" t="s">
        <v>565</v>
      </c>
      <c r="J5" s="11" t="s">
        <v>566</v>
      </c>
      <c r="K5" s="11" t="s">
        <v>567</v>
      </c>
      <c r="L5" s="11" t="s">
        <v>568</v>
      </c>
      <c r="M5" s="11" t="s">
        <v>569</v>
      </c>
      <c r="N5" s="33" t="s">
        <v>570</v>
      </c>
      <c r="O5" s="11" t="s">
        <v>571</v>
      </c>
      <c r="P5" s="11" t="s">
        <v>572</v>
      </c>
      <c r="Q5" s="33" t="s">
        <v>573</v>
      </c>
      <c r="R5" s="33" t="s">
        <v>574</v>
      </c>
      <c r="S5" s="33" t="s">
        <v>575</v>
      </c>
      <c r="T5" s="11" t="s">
        <v>576</v>
      </c>
      <c r="U5" s="11" t="s">
        <v>577</v>
      </c>
      <c r="V5" s="11" t="s">
        <v>578</v>
      </c>
      <c r="W5" s="11" t="s">
        <v>579</v>
      </c>
      <c r="X5" s="11" t="s">
        <v>580</v>
      </c>
      <c r="Y5" s="11" t="s">
        <v>581</v>
      </c>
      <c r="Z5" s="11" t="s">
        <v>582</v>
      </c>
      <c r="AA5" s="33" t="s">
        <v>583</v>
      </c>
      <c r="AB5" s="11" t="s">
        <v>584</v>
      </c>
      <c r="AC5" s="11" t="s">
        <v>585</v>
      </c>
      <c r="AD5" s="11" t="s">
        <v>586</v>
      </c>
    </row>
    <row r="6" s="1" customFormat="1" ht="15" customHeight="1" spans="1:30">
      <c r="A6" s="15"/>
      <c r="B6" s="16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11">
        <v>8</v>
      </c>
      <c r="K6" s="11">
        <v>9</v>
      </c>
      <c r="L6" s="11">
        <v>10</v>
      </c>
      <c r="M6" s="11">
        <v>11</v>
      </c>
      <c r="N6" s="11">
        <v>12</v>
      </c>
      <c r="O6" s="11">
        <v>13</v>
      </c>
      <c r="P6" s="11">
        <v>14</v>
      </c>
      <c r="Q6" s="11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1">
        <v>21</v>
      </c>
      <c r="X6" s="11">
        <v>22</v>
      </c>
      <c r="Y6" s="11">
        <v>23</v>
      </c>
      <c r="Z6" s="11">
        <v>24</v>
      </c>
      <c r="AA6" s="11">
        <v>25</v>
      </c>
      <c r="AB6" s="11">
        <v>26</v>
      </c>
      <c r="AC6" s="11">
        <v>27</v>
      </c>
      <c r="AD6" s="11">
        <v>28</v>
      </c>
    </row>
    <row r="7" s="2" customFormat="1" ht="21.75" customHeight="1" spans="1:30">
      <c r="A7" s="17" t="s">
        <v>587</v>
      </c>
      <c r="B7" s="17"/>
      <c r="C7" s="18">
        <f>C8+C11+C14+C17+C19+C22+C25+C28+C30+C33+C36+C39+C42+C45+C48+C51+C54+C57</f>
        <v>2532500</v>
      </c>
      <c r="D7" s="18">
        <f t="shared" ref="D7:AD7" si="0">D8+D11+D14+D17+D19+D22+D25+D28+D30+D33+D36+D39+D42+D45+D48+D51+D54+D57</f>
        <v>1069580</v>
      </c>
      <c r="E7" s="18">
        <f t="shared" si="0"/>
        <v>0</v>
      </c>
      <c r="F7" s="18">
        <f t="shared" si="0"/>
        <v>0</v>
      </c>
      <c r="G7" s="18">
        <f t="shared" si="0"/>
        <v>0</v>
      </c>
      <c r="H7" s="18">
        <f t="shared" si="0"/>
        <v>22500</v>
      </c>
      <c r="I7" s="18">
        <f t="shared" si="0"/>
        <v>122000</v>
      </c>
      <c r="J7" s="18">
        <f t="shared" si="0"/>
        <v>175000</v>
      </c>
      <c r="K7" s="18">
        <f t="shared" si="0"/>
        <v>0</v>
      </c>
      <c r="L7" s="18">
        <f t="shared" si="0"/>
        <v>0</v>
      </c>
      <c r="M7" s="18">
        <f t="shared" si="0"/>
        <v>100000</v>
      </c>
      <c r="N7" s="34">
        <f t="shared" si="0"/>
        <v>0</v>
      </c>
      <c r="O7" s="18">
        <f t="shared" si="0"/>
        <v>0</v>
      </c>
      <c r="P7" s="18">
        <f t="shared" si="0"/>
        <v>200000</v>
      </c>
      <c r="Q7" s="18">
        <f t="shared" si="0"/>
        <v>100000</v>
      </c>
      <c r="R7" s="18">
        <f t="shared" si="0"/>
        <v>180000</v>
      </c>
      <c r="S7" s="34">
        <f t="shared" si="0"/>
        <v>66700</v>
      </c>
      <c r="T7" s="18">
        <f t="shared" si="0"/>
        <v>0</v>
      </c>
      <c r="U7" s="18">
        <f t="shared" si="0"/>
        <v>0</v>
      </c>
      <c r="V7" s="18">
        <f t="shared" si="0"/>
        <v>0</v>
      </c>
      <c r="W7" s="18">
        <f t="shared" si="0"/>
        <v>0</v>
      </c>
      <c r="X7" s="18">
        <f t="shared" si="0"/>
        <v>0</v>
      </c>
      <c r="Y7" s="18">
        <f t="shared" si="0"/>
        <v>136000</v>
      </c>
      <c r="Z7" s="18">
        <f t="shared" si="0"/>
        <v>0</v>
      </c>
      <c r="AA7" s="34">
        <f t="shared" si="0"/>
        <v>180720</v>
      </c>
      <c r="AB7" s="18">
        <f t="shared" si="0"/>
        <v>180000</v>
      </c>
      <c r="AC7" s="18">
        <f t="shared" si="0"/>
        <v>0</v>
      </c>
      <c r="AD7" s="18">
        <f t="shared" si="0"/>
        <v>0</v>
      </c>
    </row>
    <row r="8" s="2" customFormat="1" ht="24" customHeight="1" spans="1:30">
      <c r="A8" s="19">
        <v>201</v>
      </c>
      <c r="B8" s="20" t="s">
        <v>109</v>
      </c>
      <c r="C8" s="21">
        <f>C9+C10</f>
        <v>2532500</v>
      </c>
      <c r="D8" s="21">
        <f t="shared" ref="D8:AD8" si="1">D9+D10</f>
        <v>1069580</v>
      </c>
      <c r="E8" s="21">
        <f t="shared" si="1"/>
        <v>0</v>
      </c>
      <c r="F8" s="21">
        <f t="shared" si="1"/>
        <v>0</v>
      </c>
      <c r="G8" s="21">
        <f t="shared" si="1"/>
        <v>0</v>
      </c>
      <c r="H8" s="21">
        <f t="shared" si="1"/>
        <v>22500</v>
      </c>
      <c r="I8" s="21">
        <f t="shared" si="1"/>
        <v>122000</v>
      </c>
      <c r="J8" s="21">
        <f t="shared" si="1"/>
        <v>175000</v>
      </c>
      <c r="K8" s="21"/>
      <c r="L8" s="21">
        <f t="shared" si="1"/>
        <v>0</v>
      </c>
      <c r="M8" s="21">
        <f t="shared" si="1"/>
        <v>100000</v>
      </c>
      <c r="N8" s="35">
        <f t="shared" si="1"/>
        <v>0</v>
      </c>
      <c r="O8" s="21">
        <f t="shared" si="1"/>
        <v>0</v>
      </c>
      <c r="P8" s="21">
        <f t="shared" si="1"/>
        <v>200000</v>
      </c>
      <c r="Q8" s="21">
        <f t="shared" si="1"/>
        <v>100000</v>
      </c>
      <c r="R8" s="21">
        <f t="shared" si="1"/>
        <v>180000</v>
      </c>
      <c r="S8" s="35">
        <f t="shared" si="1"/>
        <v>66700</v>
      </c>
      <c r="T8" s="21">
        <f t="shared" si="1"/>
        <v>0</v>
      </c>
      <c r="U8" s="21">
        <f t="shared" si="1"/>
        <v>0</v>
      </c>
      <c r="V8" s="21">
        <f t="shared" si="1"/>
        <v>0</v>
      </c>
      <c r="W8" s="21">
        <f t="shared" si="1"/>
        <v>0</v>
      </c>
      <c r="X8" s="21">
        <f t="shared" si="1"/>
        <v>0</v>
      </c>
      <c r="Y8" s="21">
        <f t="shared" si="1"/>
        <v>136000</v>
      </c>
      <c r="Z8" s="21">
        <f t="shared" si="1"/>
        <v>0</v>
      </c>
      <c r="AA8" s="35">
        <f t="shared" si="1"/>
        <v>180720</v>
      </c>
      <c r="AB8" s="21">
        <f t="shared" si="1"/>
        <v>180000</v>
      </c>
      <c r="AC8" s="21">
        <f t="shared" si="1"/>
        <v>0</v>
      </c>
      <c r="AD8" s="21">
        <f t="shared" si="1"/>
        <v>0</v>
      </c>
    </row>
    <row r="9" s="2" customFormat="1" ht="24" customHeight="1" spans="1:30">
      <c r="A9" s="22" t="s">
        <v>114</v>
      </c>
      <c r="B9" s="23" t="s">
        <v>115</v>
      </c>
      <c r="C9" s="24">
        <f>SUM(D9:AD9)</f>
        <v>1524500</v>
      </c>
      <c r="D9" s="25">
        <v>61580</v>
      </c>
      <c r="E9" s="25"/>
      <c r="F9" s="25"/>
      <c r="G9" s="25"/>
      <c r="H9" s="25">
        <v>22500</v>
      </c>
      <c r="I9" s="25">
        <v>122000</v>
      </c>
      <c r="J9" s="25">
        <v>175000</v>
      </c>
      <c r="K9" s="25"/>
      <c r="L9" s="25"/>
      <c r="M9" s="25">
        <v>100000</v>
      </c>
      <c r="N9" s="36">
        <v>0</v>
      </c>
      <c r="O9" s="25"/>
      <c r="P9" s="25">
        <v>200000</v>
      </c>
      <c r="Q9" s="24">
        <v>100000</v>
      </c>
      <c r="R9" s="24">
        <v>180000</v>
      </c>
      <c r="S9" s="40">
        <v>66700</v>
      </c>
      <c r="T9" s="25"/>
      <c r="U9" s="25"/>
      <c r="V9" s="25"/>
      <c r="W9" s="25"/>
      <c r="X9" s="25"/>
      <c r="Y9" s="25">
        <v>136000</v>
      </c>
      <c r="Z9" s="25"/>
      <c r="AA9" s="42">
        <v>180720</v>
      </c>
      <c r="AB9" s="25">
        <v>180000</v>
      </c>
      <c r="AC9" s="25"/>
      <c r="AD9" s="25"/>
    </row>
    <row r="10" s="2" customFormat="1" ht="24" customHeight="1" spans="1:30">
      <c r="A10" s="22" t="s">
        <v>588</v>
      </c>
      <c r="B10" s="26" t="s">
        <v>589</v>
      </c>
      <c r="C10" s="24">
        <f>SUM(D10:AD10)</f>
        <v>1008000</v>
      </c>
      <c r="D10" s="25">
        <v>1008000</v>
      </c>
      <c r="E10" s="25"/>
      <c r="F10" s="25"/>
      <c r="G10" s="25"/>
      <c r="H10" s="25"/>
      <c r="I10" s="25"/>
      <c r="J10" s="25"/>
      <c r="K10" s="25"/>
      <c r="L10" s="25"/>
      <c r="M10" s="25"/>
      <c r="N10" s="36"/>
      <c r="O10" s="25"/>
      <c r="P10" s="25"/>
      <c r="Q10" s="25"/>
      <c r="R10" s="25"/>
      <c r="S10" s="36"/>
      <c r="T10" s="25"/>
      <c r="U10" s="25"/>
      <c r="V10" s="25"/>
      <c r="W10" s="25"/>
      <c r="X10" s="25"/>
      <c r="Y10" s="25"/>
      <c r="Z10" s="25"/>
      <c r="AA10" s="36"/>
      <c r="AB10" s="25"/>
      <c r="AC10" s="25"/>
      <c r="AD10" s="25"/>
    </row>
    <row r="11" s="2" customFormat="1" ht="24" hidden="1" customHeight="1" spans="1:30">
      <c r="A11" s="27">
        <v>204</v>
      </c>
      <c r="B11" s="20" t="s">
        <v>174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37"/>
      <c r="O11" s="20"/>
      <c r="P11" s="20"/>
      <c r="Q11" s="20"/>
      <c r="R11" s="20"/>
      <c r="S11" s="37"/>
      <c r="T11" s="20"/>
      <c r="U11" s="20"/>
      <c r="V11" s="20"/>
      <c r="W11" s="20"/>
      <c r="X11" s="20"/>
      <c r="Y11" s="20"/>
      <c r="Z11" s="20"/>
      <c r="AA11" s="37"/>
      <c r="AB11" s="20"/>
      <c r="AC11" s="20"/>
      <c r="AD11" s="20"/>
    </row>
    <row r="12" s="2" customFormat="1" ht="24" hidden="1" customHeight="1" spans="1:30">
      <c r="A12" s="28" t="s">
        <v>112</v>
      </c>
      <c r="B12" s="29" t="s">
        <v>176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8"/>
      <c r="O12" s="30"/>
      <c r="P12" s="30"/>
      <c r="Q12" s="30"/>
      <c r="R12" s="30"/>
      <c r="S12" s="38"/>
      <c r="T12" s="30"/>
      <c r="U12" s="30"/>
      <c r="V12" s="30"/>
      <c r="W12" s="30"/>
      <c r="X12" s="30"/>
      <c r="Y12" s="30"/>
      <c r="Z12" s="30"/>
      <c r="AA12" s="38"/>
      <c r="AB12" s="30"/>
      <c r="AC12" s="30"/>
      <c r="AD12" s="30"/>
    </row>
    <row r="13" s="2" customFormat="1" ht="24" hidden="1" customHeight="1" spans="1:30">
      <c r="A13" s="28" t="s">
        <v>123</v>
      </c>
      <c r="B13" s="29" t="s">
        <v>182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8"/>
      <c r="O13" s="30"/>
      <c r="P13" s="30"/>
      <c r="Q13" s="30"/>
      <c r="R13" s="30"/>
      <c r="S13" s="38"/>
      <c r="T13" s="30"/>
      <c r="U13" s="30"/>
      <c r="V13" s="30"/>
      <c r="W13" s="30"/>
      <c r="X13" s="30"/>
      <c r="Y13" s="30"/>
      <c r="Z13" s="30"/>
      <c r="AA13" s="38"/>
      <c r="AB13" s="30"/>
      <c r="AC13" s="30"/>
      <c r="AD13" s="30"/>
    </row>
    <row r="14" s="2" customFormat="1" hidden="1" spans="1:30">
      <c r="A14" s="27">
        <v>205</v>
      </c>
      <c r="B14" s="20" t="s">
        <v>20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37"/>
      <c r="O14" s="20"/>
      <c r="P14" s="20"/>
      <c r="Q14" s="20"/>
      <c r="R14" s="20"/>
      <c r="S14" s="37"/>
      <c r="T14" s="20"/>
      <c r="U14" s="20"/>
      <c r="V14" s="20"/>
      <c r="W14" s="20"/>
      <c r="X14" s="20"/>
      <c r="Y14" s="20"/>
      <c r="Z14" s="20"/>
      <c r="AA14" s="37"/>
      <c r="AB14" s="20"/>
      <c r="AC14" s="20"/>
      <c r="AD14" s="20"/>
    </row>
    <row r="15" s="2" customFormat="1" hidden="1" spans="1:30">
      <c r="A15" s="28"/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8"/>
      <c r="O15" s="30"/>
      <c r="P15" s="30"/>
      <c r="Q15" s="30"/>
      <c r="R15" s="30"/>
      <c r="S15" s="38"/>
      <c r="T15" s="30"/>
      <c r="U15" s="30"/>
      <c r="V15" s="30"/>
      <c r="W15" s="30"/>
      <c r="X15" s="30"/>
      <c r="Y15" s="30"/>
      <c r="Z15" s="30"/>
      <c r="AA15" s="38"/>
      <c r="AB15" s="30"/>
      <c r="AC15" s="30"/>
      <c r="AD15" s="30"/>
    </row>
    <row r="16" s="2" customFormat="1" hidden="1" spans="1:30">
      <c r="A16" s="28"/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8"/>
      <c r="O16" s="30"/>
      <c r="P16" s="30"/>
      <c r="Q16" s="30"/>
      <c r="R16" s="30"/>
      <c r="S16" s="38"/>
      <c r="T16" s="30"/>
      <c r="U16" s="30"/>
      <c r="V16" s="30"/>
      <c r="W16" s="30"/>
      <c r="X16" s="30"/>
      <c r="Y16" s="30"/>
      <c r="Z16" s="30"/>
      <c r="AA16" s="38"/>
      <c r="AB16" s="30"/>
      <c r="AC16" s="30"/>
      <c r="AD16" s="30"/>
    </row>
    <row r="17" s="2" customFormat="1" hidden="1" spans="1:30">
      <c r="A17" s="27">
        <v>206</v>
      </c>
      <c r="B17" s="20" t="s">
        <v>22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37"/>
      <c r="O17" s="20"/>
      <c r="P17" s="20"/>
      <c r="Q17" s="20"/>
      <c r="R17" s="20"/>
      <c r="S17" s="37"/>
      <c r="T17" s="20"/>
      <c r="U17" s="20"/>
      <c r="V17" s="20"/>
      <c r="W17" s="20"/>
      <c r="X17" s="20"/>
      <c r="Y17" s="20"/>
      <c r="Z17" s="20"/>
      <c r="AA17" s="37"/>
      <c r="AB17" s="20"/>
      <c r="AC17" s="20"/>
      <c r="AD17" s="20"/>
    </row>
    <row r="18" s="2" customFormat="1" hidden="1" spans="1:30">
      <c r="A18" s="28"/>
      <c r="B18" s="29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8"/>
      <c r="O18" s="30"/>
      <c r="P18" s="30"/>
      <c r="Q18" s="30"/>
      <c r="R18" s="30"/>
      <c r="S18" s="38"/>
      <c r="T18" s="30"/>
      <c r="U18" s="30"/>
      <c r="V18" s="30"/>
      <c r="W18" s="30"/>
      <c r="X18" s="30"/>
      <c r="Y18" s="30"/>
      <c r="Z18" s="30"/>
      <c r="AA18" s="38"/>
      <c r="AB18" s="30"/>
      <c r="AC18" s="30"/>
      <c r="AD18" s="30"/>
    </row>
    <row r="19" s="2" customFormat="1" hidden="1" spans="1:30">
      <c r="A19" s="27">
        <v>207</v>
      </c>
      <c r="B19" s="20" t="s">
        <v>222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37"/>
      <c r="O19" s="20"/>
      <c r="P19" s="20"/>
      <c r="Q19" s="20"/>
      <c r="R19" s="20"/>
      <c r="S19" s="37"/>
      <c r="T19" s="20"/>
      <c r="U19" s="20"/>
      <c r="V19" s="20"/>
      <c r="W19" s="20"/>
      <c r="X19" s="20"/>
      <c r="Y19" s="20"/>
      <c r="Z19" s="20"/>
      <c r="AA19" s="37"/>
      <c r="AB19" s="20"/>
      <c r="AC19" s="20"/>
      <c r="AD19" s="20"/>
    </row>
    <row r="20" s="2" customFormat="1" hidden="1" spans="1:30">
      <c r="A20" s="28"/>
      <c r="B20" s="29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8"/>
      <c r="O20" s="30"/>
      <c r="P20" s="30"/>
      <c r="Q20" s="30"/>
      <c r="R20" s="30"/>
      <c r="S20" s="38"/>
      <c r="T20" s="30"/>
      <c r="U20" s="30"/>
      <c r="V20" s="30"/>
      <c r="W20" s="30"/>
      <c r="X20" s="30"/>
      <c r="Y20" s="30"/>
      <c r="Z20" s="30"/>
      <c r="AA20" s="38"/>
      <c r="AB20" s="30"/>
      <c r="AC20" s="30"/>
      <c r="AD20" s="30"/>
    </row>
    <row r="21" s="2" customFormat="1" hidden="1" spans="1:30">
      <c r="A21" s="28"/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8"/>
      <c r="O21" s="30"/>
      <c r="P21" s="30"/>
      <c r="Q21" s="30"/>
      <c r="R21" s="30"/>
      <c r="S21" s="38"/>
      <c r="T21" s="30"/>
      <c r="U21" s="30"/>
      <c r="V21" s="30"/>
      <c r="W21" s="30"/>
      <c r="X21" s="30"/>
      <c r="Y21" s="30"/>
      <c r="Z21" s="30"/>
      <c r="AA21" s="38"/>
      <c r="AB21" s="30"/>
      <c r="AC21" s="30"/>
      <c r="AD21" s="30"/>
    </row>
    <row r="22" s="2" customFormat="1" hidden="1" spans="1:30">
      <c r="A22" s="27">
        <v>208</v>
      </c>
      <c r="B22" s="20" t="s">
        <v>26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37"/>
      <c r="O22" s="20"/>
      <c r="P22" s="20"/>
      <c r="Q22" s="20"/>
      <c r="R22" s="20"/>
      <c r="S22" s="37"/>
      <c r="T22" s="20"/>
      <c r="U22" s="20"/>
      <c r="V22" s="20"/>
      <c r="W22" s="20"/>
      <c r="X22" s="20"/>
      <c r="Y22" s="20"/>
      <c r="Z22" s="20"/>
      <c r="AA22" s="37"/>
      <c r="AB22" s="20"/>
      <c r="AC22" s="20"/>
      <c r="AD22" s="20"/>
    </row>
    <row r="23" s="2" customFormat="1" hidden="1" spans="1:30">
      <c r="A23" s="28"/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8"/>
      <c r="O23" s="30"/>
      <c r="P23" s="30"/>
      <c r="Q23" s="30"/>
      <c r="R23" s="30"/>
      <c r="S23" s="38"/>
      <c r="T23" s="30"/>
      <c r="U23" s="30"/>
      <c r="V23" s="30"/>
      <c r="W23" s="30"/>
      <c r="X23" s="30"/>
      <c r="Y23" s="30"/>
      <c r="Z23" s="30"/>
      <c r="AA23" s="38"/>
      <c r="AB23" s="30"/>
      <c r="AC23" s="30"/>
      <c r="AD23" s="30"/>
    </row>
    <row r="24" s="2" customFormat="1" hidden="1" spans="1:30">
      <c r="A24" s="28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8"/>
      <c r="O24" s="30"/>
      <c r="P24" s="30"/>
      <c r="Q24" s="30"/>
      <c r="R24" s="30"/>
      <c r="S24" s="38"/>
      <c r="T24" s="30"/>
      <c r="U24" s="30"/>
      <c r="V24" s="30"/>
      <c r="W24" s="30"/>
      <c r="X24" s="30"/>
      <c r="Y24" s="30"/>
      <c r="Z24" s="30"/>
      <c r="AA24" s="38"/>
      <c r="AB24" s="30"/>
      <c r="AC24" s="30"/>
      <c r="AD24" s="30"/>
    </row>
    <row r="25" s="2" customFormat="1" hidden="1" spans="1:30">
      <c r="A25" s="27">
        <v>210</v>
      </c>
      <c r="B25" s="20" t="s">
        <v>298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37"/>
      <c r="O25" s="20"/>
      <c r="P25" s="20"/>
      <c r="Q25" s="20"/>
      <c r="R25" s="20"/>
      <c r="S25" s="37"/>
      <c r="T25" s="20"/>
      <c r="U25" s="20"/>
      <c r="V25" s="20"/>
      <c r="W25" s="20"/>
      <c r="X25" s="20"/>
      <c r="Y25" s="20"/>
      <c r="Z25" s="20"/>
      <c r="AA25" s="37"/>
      <c r="AB25" s="20"/>
      <c r="AC25" s="20"/>
      <c r="AD25" s="20"/>
    </row>
    <row r="26" s="2" customFormat="1" hidden="1" spans="1:30">
      <c r="A26" s="28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8"/>
      <c r="O26" s="30"/>
      <c r="P26" s="30"/>
      <c r="Q26" s="30"/>
      <c r="R26" s="30"/>
      <c r="S26" s="38"/>
      <c r="T26" s="30"/>
      <c r="U26" s="30"/>
      <c r="V26" s="30"/>
      <c r="W26" s="30"/>
      <c r="X26" s="30"/>
      <c r="Y26" s="30"/>
      <c r="Z26" s="30"/>
      <c r="AA26" s="38"/>
      <c r="AB26" s="30"/>
      <c r="AC26" s="30"/>
      <c r="AD26" s="30"/>
    </row>
    <row r="27" s="2" customFormat="1" hidden="1" spans="1:30">
      <c r="A27" s="28"/>
      <c r="B27" s="29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8"/>
      <c r="O27" s="30"/>
      <c r="P27" s="30"/>
      <c r="Q27" s="30"/>
      <c r="R27" s="30"/>
      <c r="S27" s="38"/>
      <c r="T27" s="30"/>
      <c r="U27" s="30"/>
      <c r="V27" s="30"/>
      <c r="W27" s="30"/>
      <c r="X27" s="30"/>
      <c r="Y27" s="30"/>
      <c r="Z27" s="30"/>
      <c r="AA27" s="38"/>
      <c r="AB27" s="30"/>
      <c r="AC27" s="30"/>
      <c r="AD27" s="30"/>
    </row>
    <row r="28" s="2" customFormat="1" hidden="1" spans="1:30">
      <c r="A28" s="27">
        <v>211</v>
      </c>
      <c r="B28" s="20" t="s">
        <v>30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37"/>
      <c r="O28" s="20"/>
      <c r="P28" s="20"/>
      <c r="Q28" s="20"/>
      <c r="R28" s="20"/>
      <c r="S28" s="37"/>
      <c r="T28" s="20"/>
      <c r="U28" s="20"/>
      <c r="V28" s="20"/>
      <c r="W28" s="20"/>
      <c r="X28" s="20"/>
      <c r="Y28" s="20"/>
      <c r="Z28" s="20"/>
      <c r="AA28" s="37"/>
      <c r="AB28" s="20"/>
      <c r="AC28" s="20"/>
      <c r="AD28" s="20"/>
    </row>
    <row r="29" s="2" customFormat="1" hidden="1" spans="1:30">
      <c r="A29" s="28"/>
      <c r="B29" s="29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8"/>
      <c r="O29" s="30"/>
      <c r="P29" s="30"/>
      <c r="Q29" s="30"/>
      <c r="R29" s="30"/>
      <c r="S29" s="38"/>
      <c r="T29" s="30"/>
      <c r="U29" s="30"/>
      <c r="V29" s="30"/>
      <c r="W29" s="30"/>
      <c r="X29" s="30"/>
      <c r="Y29" s="30"/>
      <c r="Z29" s="30"/>
      <c r="AA29" s="38"/>
      <c r="AB29" s="30"/>
      <c r="AC29" s="30"/>
      <c r="AD29" s="30"/>
    </row>
    <row r="30" s="2" customFormat="1" hidden="1" spans="1:30">
      <c r="A30" s="27">
        <v>212</v>
      </c>
      <c r="B30" s="20" t="s">
        <v>32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37"/>
      <c r="O30" s="20"/>
      <c r="P30" s="20"/>
      <c r="Q30" s="20"/>
      <c r="R30" s="20"/>
      <c r="S30" s="37"/>
      <c r="T30" s="20"/>
      <c r="U30" s="20"/>
      <c r="V30" s="20"/>
      <c r="W30" s="20"/>
      <c r="X30" s="20"/>
      <c r="Y30" s="20"/>
      <c r="Z30" s="20"/>
      <c r="AA30" s="37"/>
      <c r="AB30" s="20"/>
      <c r="AC30" s="20"/>
      <c r="AD30" s="20"/>
    </row>
    <row r="31" s="2" customFormat="1" hidden="1" spans="1:30">
      <c r="A31" s="28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8"/>
      <c r="O31" s="30"/>
      <c r="P31" s="30"/>
      <c r="Q31" s="30"/>
      <c r="R31" s="30"/>
      <c r="S31" s="38"/>
      <c r="T31" s="30"/>
      <c r="U31" s="30"/>
      <c r="V31" s="30"/>
      <c r="W31" s="30"/>
      <c r="X31" s="30"/>
      <c r="Y31" s="30"/>
      <c r="Z31" s="30"/>
      <c r="AA31" s="38"/>
      <c r="AB31" s="30"/>
      <c r="AC31" s="30"/>
      <c r="AD31" s="30"/>
    </row>
    <row r="32" s="2" customFormat="1" hidden="1" spans="1:30">
      <c r="A32" s="28"/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8"/>
      <c r="O32" s="30"/>
      <c r="P32" s="30"/>
      <c r="Q32" s="30"/>
      <c r="R32" s="30"/>
      <c r="S32" s="38"/>
      <c r="T32" s="30"/>
      <c r="U32" s="30"/>
      <c r="V32" s="30"/>
      <c r="W32" s="30"/>
      <c r="X32" s="30"/>
      <c r="Y32" s="30"/>
      <c r="Z32" s="30"/>
      <c r="AA32" s="38"/>
      <c r="AB32" s="30"/>
      <c r="AC32" s="30"/>
      <c r="AD32" s="30"/>
    </row>
    <row r="33" s="2" customFormat="1" hidden="1" spans="1:30">
      <c r="A33" s="27">
        <v>213</v>
      </c>
      <c r="B33" s="20" t="s">
        <v>34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37"/>
      <c r="O33" s="20"/>
      <c r="P33" s="20"/>
      <c r="Q33" s="20"/>
      <c r="R33" s="20"/>
      <c r="S33" s="37"/>
      <c r="T33" s="20"/>
      <c r="U33" s="20"/>
      <c r="V33" s="20"/>
      <c r="W33" s="20"/>
      <c r="X33" s="20"/>
      <c r="Y33" s="20"/>
      <c r="Z33" s="20"/>
      <c r="AA33" s="37"/>
      <c r="AB33" s="20"/>
      <c r="AC33" s="20"/>
      <c r="AD33" s="20"/>
    </row>
    <row r="34" s="2" customFormat="1" hidden="1" spans="1:30">
      <c r="A34" s="28"/>
      <c r="B34" s="29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8"/>
      <c r="O34" s="30"/>
      <c r="P34" s="30"/>
      <c r="Q34" s="30"/>
      <c r="R34" s="30"/>
      <c r="S34" s="38"/>
      <c r="T34" s="30"/>
      <c r="U34" s="30"/>
      <c r="V34" s="30"/>
      <c r="W34" s="30"/>
      <c r="X34" s="30"/>
      <c r="Y34" s="30"/>
      <c r="Z34" s="30"/>
      <c r="AA34" s="38"/>
      <c r="AB34" s="30"/>
      <c r="AC34" s="30"/>
      <c r="AD34" s="30"/>
    </row>
    <row r="35" s="2" customFormat="1" hidden="1" spans="1:30">
      <c r="A35" s="28"/>
      <c r="B35" s="2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8"/>
      <c r="O35" s="30"/>
      <c r="P35" s="30"/>
      <c r="Q35" s="30"/>
      <c r="R35" s="30"/>
      <c r="S35" s="38"/>
      <c r="T35" s="30"/>
      <c r="U35" s="30"/>
      <c r="V35" s="30"/>
      <c r="W35" s="30"/>
      <c r="X35" s="30"/>
      <c r="Y35" s="30"/>
      <c r="Z35" s="30"/>
      <c r="AA35" s="38"/>
      <c r="AB35" s="30"/>
      <c r="AC35" s="30"/>
      <c r="AD35" s="30"/>
    </row>
    <row r="36" s="2" customFormat="1" hidden="1" spans="1:30">
      <c r="A36" s="27">
        <v>214</v>
      </c>
      <c r="B36" s="20" t="s">
        <v>36</v>
      </c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37"/>
      <c r="O36" s="20"/>
      <c r="P36" s="20"/>
      <c r="Q36" s="20"/>
      <c r="R36" s="20"/>
      <c r="S36" s="37"/>
      <c r="T36" s="20"/>
      <c r="U36" s="20"/>
      <c r="V36" s="20"/>
      <c r="W36" s="20"/>
      <c r="X36" s="20"/>
      <c r="Y36" s="20"/>
      <c r="Z36" s="20"/>
      <c r="AA36" s="37"/>
      <c r="AB36" s="20"/>
      <c r="AC36" s="20"/>
      <c r="AD36" s="20"/>
    </row>
    <row r="37" s="2" customFormat="1" hidden="1" spans="1:30">
      <c r="A37" s="28"/>
      <c r="B37" s="29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8"/>
      <c r="O37" s="30"/>
      <c r="P37" s="30"/>
      <c r="Q37" s="30"/>
      <c r="R37" s="30"/>
      <c r="S37" s="38"/>
      <c r="T37" s="30"/>
      <c r="U37" s="30"/>
      <c r="V37" s="30"/>
      <c r="W37" s="30"/>
      <c r="X37" s="30"/>
      <c r="Y37" s="30"/>
      <c r="Z37" s="30"/>
      <c r="AA37" s="38"/>
      <c r="AB37" s="30"/>
      <c r="AC37" s="30"/>
      <c r="AD37" s="30"/>
    </row>
    <row r="38" s="2" customFormat="1" hidden="1" spans="1:30">
      <c r="A38" s="28"/>
      <c r="B38" s="29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8"/>
      <c r="O38" s="30"/>
      <c r="P38" s="30"/>
      <c r="Q38" s="30"/>
      <c r="R38" s="30"/>
      <c r="S38" s="38"/>
      <c r="T38" s="30"/>
      <c r="U38" s="30"/>
      <c r="V38" s="30"/>
      <c r="W38" s="30"/>
      <c r="X38" s="30"/>
      <c r="Y38" s="30"/>
      <c r="Z38" s="30"/>
      <c r="AA38" s="38"/>
      <c r="AB38" s="30"/>
      <c r="AC38" s="30"/>
      <c r="AD38" s="30"/>
    </row>
    <row r="39" s="2" customFormat="1" hidden="1" spans="1:30">
      <c r="A39" s="27">
        <v>215</v>
      </c>
      <c r="B39" s="31" t="s">
        <v>390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37"/>
      <c r="O39" s="20"/>
      <c r="P39" s="20"/>
      <c r="Q39" s="20"/>
      <c r="R39" s="20"/>
      <c r="S39" s="37"/>
      <c r="T39" s="20"/>
      <c r="U39" s="20"/>
      <c r="V39" s="20"/>
      <c r="W39" s="20"/>
      <c r="X39" s="20"/>
      <c r="Y39" s="20"/>
      <c r="Z39" s="20"/>
      <c r="AA39" s="37"/>
      <c r="AB39" s="20"/>
      <c r="AC39" s="20"/>
      <c r="AD39" s="20"/>
    </row>
    <row r="40" s="2" customFormat="1" hidden="1" spans="1:30">
      <c r="A40" s="28"/>
      <c r="B40" s="2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8"/>
      <c r="O40" s="30"/>
      <c r="P40" s="30"/>
      <c r="Q40" s="30"/>
      <c r="R40" s="30"/>
      <c r="S40" s="38"/>
      <c r="T40" s="30"/>
      <c r="U40" s="30"/>
      <c r="V40" s="30"/>
      <c r="W40" s="30"/>
      <c r="X40" s="30"/>
      <c r="Y40" s="30"/>
      <c r="Z40" s="30"/>
      <c r="AA40" s="38"/>
      <c r="AB40" s="30"/>
      <c r="AC40" s="30"/>
      <c r="AD40" s="30"/>
    </row>
    <row r="41" s="2" customFormat="1" hidden="1" spans="1:30">
      <c r="A41" s="28"/>
      <c r="B41" s="29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8"/>
      <c r="O41" s="30"/>
      <c r="P41" s="30"/>
      <c r="Q41" s="30"/>
      <c r="R41" s="30"/>
      <c r="S41" s="38"/>
      <c r="T41" s="30"/>
      <c r="U41" s="30"/>
      <c r="V41" s="30"/>
      <c r="W41" s="30"/>
      <c r="X41" s="30"/>
      <c r="Y41" s="30"/>
      <c r="Z41" s="30"/>
      <c r="AA41" s="38"/>
      <c r="AB41" s="30"/>
      <c r="AC41" s="30"/>
      <c r="AD41" s="30"/>
    </row>
    <row r="42" s="2" customFormat="1" hidden="1" spans="1:30">
      <c r="A42" s="27">
        <v>216</v>
      </c>
      <c r="B42" s="20" t="s">
        <v>40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37"/>
      <c r="O42" s="20"/>
      <c r="P42" s="20"/>
      <c r="Q42" s="20"/>
      <c r="R42" s="20"/>
      <c r="S42" s="37"/>
      <c r="T42" s="20"/>
      <c r="U42" s="20"/>
      <c r="V42" s="20"/>
      <c r="W42" s="20"/>
      <c r="X42" s="20"/>
      <c r="Y42" s="20"/>
      <c r="Z42" s="20"/>
      <c r="AA42" s="37"/>
      <c r="AB42" s="20"/>
      <c r="AC42" s="20"/>
      <c r="AD42" s="20"/>
    </row>
    <row r="43" s="2" customFormat="1" hidden="1" spans="1:30">
      <c r="A43" s="28"/>
      <c r="B43" s="29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8"/>
      <c r="O43" s="30"/>
      <c r="P43" s="30"/>
      <c r="Q43" s="30"/>
      <c r="R43" s="30"/>
      <c r="S43" s="38"/>
      <c r="T43" s="30"/>
      <c r="U43" s="30"/>
      <c r="V43" s="30"/>
      <c r="W43" s="30"/>
      <c r="X43" s="30"/>
      <c r="Y43" s="30"/>
      <c r="Z43" s="30"/>
      <c r="AA43" s="38"/>
      <c r="AB43" s="30"/>
      <c r="AC43" s="30"/>
      <c r="AD43" s="30"/>
    </row>
    <row r="44" s="2" customFormat="1" hidden="1" spans="1:30">
      <c r="A44" s="28"/>
      <c r="B44" s="29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8"/>
      <c r="O44" s="30"/>
      <c r="P44" s="30"/>
      <c r="Q44" s="30"/>
      <c r="R44" s="30"/>
      <c r="S44" s="38"/>
      <c r="T44" s="30"/>
      <c r="U44" s="30"/>
      <c r="V44" s="30"/>
      <c r="W44" s="30"/>
      <c r="X44" s="30"/>
      <c r="Y44" s="30"/>
      <c r="Z44" s="30"/>
      <c r="AA44" s="38"/>
      <c r="AB44" s="30"/>
      <c r="AC44" s="30"/>
      <c r="AD44" s="30"/>
    </row>
    <row r="45" s="2" customFormat="1" hidden="1" spans="1:30">
      <c r="A45" s="27">
        <v>217</v>
      </c>
      <c r="B45" s="20" t="s">
        <v>42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37"/>
      <c r="O45" s="20"/>
      <c r="P45" s="20"/>
      <c r="Q45" s="20"/>
      <c r="R45" s="20"/>
      <c r="S45" s="37"/>
      <c r="T45" s="20"/>
      <c r="U45" s="20"/>
      <c r="V45" s="20"/>
      <c r="W45" s="20"/>
      <c r="X45" s="20"/>
      <c r="Y45" s="20"/>
      <c r="Z45" s="20"/>
      <c r="AA45" s="37"/>
      <c r="AB45" s="20"/>
      <c r="AC45" s="20"/>
      <c r="AD45" s="20"/>
    </row>
    <row r="46" s="2" customFormat="1" hidden="1" spans="1:30">
      <c r="A46" s="28"/>
      <c r="B46" s="29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8"/>
      <c r="O46" s="30"/>
      <c r="P46" s="30"/>
      <c r="Q46" s="30"/>
      <c r="R46" s="30"/>
      <c r="S46" s="38"/>
      <c r="T46" s="30"/>
      <c r="U46" s="30"/>
      <c r="V46" s="30"/>
      <c r="W46" s="30"/>
      <c r="X46" s="30"/>
      <c r="Y46" s="30"/>
      <c r="Z46" s="30"/>
      <c r="AA46" s="38"/>
      <c r="AB46" s="30"/>
      <c r="AC46" s="30"/>
      <c r="AD46" s="30"/>
    </row>
    <row r="47" s="2" customFormat="1" hidden="1" spans="1:30">
      <c r="A47" s="3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8"/>
      <c r="O47" s="30"/>
      <c r="P47" s="30"/>
      <c r="Q47" s="30"/>
      <c r="R47" s="30"/>
      <c r="S47" s="38"/>
      <c r="T47" s="30"/>
      <c r="U47" s="30"/>
      <c r="V47" s="30"/>
      <c r="W47" s="30"/>
      <c r="X47" s="30"/>
      <c r="Y47" s="30"/>
      <c r="Z47" s="30"/>
      <c r="AA47" s="38"/>
      <c r="AB47" s="30"/>
      <c r="AC47" s="30"/>
      <c r="AD47" s="30"/>
    </row>
    <row r="48" s="2" customFormat="1" hidden="1" spans="1:30">
      <c r="A48" s="27">
        <v>220</v>
      </c>
      <c r="B48" s="20" t="s">
        <v>411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37"/>
      <c r="O48" s="20"/>
      <c r="P48" s="20"/>
      <c r="Q48" s="20"/>
      <c r="R48" s="20"/>
      <c r="S48" s="37"/>
      <c r="T48" s="20"/>
      <c r="U48" s="20"/>
      <c r="V48" s="20"/>
      <c r="W48" s="20"/>
      <c r="X48" s="20"/>
      <c r="Y48" s="20"/>
      <c r="Z48" s="20"/>
      <c r="AA48" s="37"/>
      <c r="AB48" s="20"/>
      <c r="AC48" s="20"/>
      <c r="AD48" s="20"/>
    </row>
    <row r="49" s="2" customFormat="1" ht="24.75" hidden="1" customHeight="1" spans="1:30">
      <c r="A49" s="28" t="s">
        <v>110</v>
      </c>
      <c r="B49" s="29" t="s">
        <v>485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8"/>
      <c r="O49" s="30"/>
      <c r="P49" s="30"/>
      <c r="Q49" s="30"/>
      <c r="R49" s="30"/>
      <c r="S49" s="38"/>
      <c r="T49" s="30"/>
      <c r="U49" s="30"/>
      <c r="V49" s="30"/>
      <c r="W49" s="30"/>
      <c r="X49" s="30"/>
      <c r="Y49" s="30"/>
      <c r="Z49" s="30"/>
      <c r="AA49" s="38"/>
      <c r="AB49" s="30"/>
      <c r="AC49" s="30"/>
      <c r="AD49" s="30"/>
    </row>
    <row r="50" s="2" customFormat="1" ht="24.75" hidden="1" customHeight="1" spans="1:30">
      <c r="A50" s="28"/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8"/>
      <c r="O50" s="30"/>
      <c r="P50" s="30"/>
      <c r="Q50" s="30"/>
      <c r="R50" s="30"/>
      <c r="S50" s="38"/>
      <c r="T50" s="30"/>
      <c r="U50" s="30"/>
      <c r="V50" s="30"/>
      <c r="W50" s="30"/>
      <c r="X50" s="30"/>
      <c r="Y50" s="30"/>
      <c r="Z50" s="30"/>
      <c r="AA50" s="38"/>
      <c r="AB50" s="30"/>
      <c r="AC50" s="30"/>
      <c r="AD50" s="30"/>
    </row>
    <row r="51" s="2" customFormat="1" hidden="1" spans="1:30">
      <c r="A51" s="27">
        <v>221</v>
      </c>
      <c r="B51" s="20" t="s">
        <v>47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37"/>
      <c r="O51" s="20"/>
      <c r="P51" s="20"/>
      <c r="Q51" s="20"/>
      <c r="R51" s="20"/>
      <c r="S51" s="37"/>
      <c r="T51" s="20"/>
      <c r="U51" s="20"/>
      <c r="V51" s="20"/>
      <c r="W51" s="20"/>
      <c r="X51" s="20"/>
      <c r="Y51" s="20"/>
      <c r="Z51" s="20"/>
      <c r="AA51" s="37"/>
      <c r="AB51" s="20"/>
      <c r="AC51" s="20"/>
      <c r="AD51" s="20"/>
    </row>
    <row r="52" s="2" customFormat="1" hidden="1" spans="1:30">
      <c r="A52" s="32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8"/>
      <c r="O52" s="30"/>
      <c r="P52" s="30"/>
      <c r="Q52" s="30"/>
      <c r="R52" s="30"/>
      <c r="S52" s="38"/>
      <c r="T52" s="30"/>
      <c r="U52" s="30"/>
      <c r="V52" s="30"/>
      <c r="W52" s="30"/>
      <c r="X52" s="30"/>
      <c r="Y52" s="30"/>
      <c r="Z52" s="30"/>
      <c r="AA52" s="38"/>
      <c r="AB52" s="30"/>
      <c r="AC52" s="30"/>
      <c r="AD52" s="30"/>
    </row>
    <row r="53" s="2" customFormat="1" hidden="1" spans="1:30">
      <c r="A53" s="32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8"/>
      <c r="O53" s="30"/>
      <c r="P53" s="30"/>
      <c r="Q53" s="30"/>
      <c r="R53" s="30"/>
      <c r="S53" s="38"/>
      <c r="T53" s="30"/>
      <c r="U53" s="30"/>
      <c r="V53" s="30"/>
      <c r="W53" s="30"/>
      <c r="X53" s="30"/>
      <c r="Y53" s="30"/>
      <c r="Z53" s="30"/>
      <c r="AA53" s="38"/>
      <c r="AB53" s="30"/>
      <c r="AC53" s="30"/>
      <c r="AD53" s="30"/>
    </row>
    <row r="54" s="2" customFormat="1" hidden="1" spans="1:30">
      <c r="A54" s="27">
        <v>222</v>
      </c>
      <c r="B54" s="20" t="s">
        <v>50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37"/>
      <c r="O54" s="20"/>
      <c r="P54" s="20"/>
      <c r="Q54" s="20"/>
      <c r="R54" s="20"/>
      <c r="S54" s="37"/>
      <c r="T54" s="20"/>
      <c r="U54" s="20"/>
      <c r="V54" s="20"/>
      <c r="W54" s="20"/>
      <c r="X54" s="20"/>
      <c r="Y54" s="20"/>
      <c r="Z54" s="20"/>
      <c r="AA54" s="37"/>
      <c r="AB54" s="20"/>
      <c r="AC54" s="20"/>
      <c r="AD54" s="20"/>
    </row>
    <row r="55" s="2" customFormat="1" hidden="1" spans="1:30">
      <c r="A55" s="28"/>
      <c r="B55" s="29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8"/>
      <c r="O55" s="30"/>
      <c r="P55" s="30"/>
      <c r="Q55" s="30"/>
      <c r="R55" s="30"/>
      <c r="S55" s="38"/>
      <c r="T55" s="30"/>
      <c r="U55" s="30"/>
      <c r="V55" s="30"/>
      <c r="W55" s="30"/>
      <c r="X55" s="30"/>
      <c r="Y55" s="30"/>
      <c r="Z55" s="30"/>
      <c r="AA55" s="38"/>
      <c r="AB55" s="30"/>
      <c r="AC55" s="30"/>
      <c r="AD55" s="30"/>
    </row>
    <row r="56" s="2" customFormat="1" hidden="1" spans="1:30">
      <c r="A56" s="32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8"/>
      <c r="O56" s="30"/>
      <c r="P56" s="30"/>
      <c r="Q56" s="30"/>
      <c r="R56" s="30"/>
      <c r="S56" s="38"/>
      <c r="T56" s="30"/>
      <c r="U56" s="30"/>
      <c r="V56" s="30"/>
      <c r="W56" s="30"/>
      <c r="X56" s="30"/>
      <c r="Y56" s="30"/>
      <c r="Z56" s="30"/>
      <c r="AA56" s="38"/>
      <c r="AB56" s="30"/>
      <c r="AC56" s="30"/>
      <c r="AD56" s="30"/>
    </row>
    <row r="57" s="2" customFormat="1" hidden="1" spans="1:30">
      <c r="A57" s="27">
        <v>229</v>
      </c>
      <c r="B57" s="20" t="s">
        <v>490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37"/>
      <c r="O57" s="20"/>
      <c r="P57" s="20"/>
      <c r="Q57" s="20"/>
      <c r="R57" s="20"/>
      <c r="S57" s="37"/>
      <c r="T57" s="20"/>
      <c r="U57" s="20"/>
      <c r="V57" s="20"/>
      <c r="W57" s="20"/>
      <c r="X57" s="20"/>
      <c r="Y57" s="20"/>
      <c r="Z57" s="20"/>
      <c r="AA57" s="37"/>
      <c r="AB57" s="20"/>
      <c r="AC57" s="20"/>
      <c r="AD57" s="20"/>
    </row>
    <row r="58" s="2" customFormat="1" hidden="1" spans="1:30">
      <c r="A58" s="32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8"/>
      <c r="O58" s="30"/>
      <c r="P58" s="30"/>
      <c r="Q58" s="30"/>
      <c r="R58" s="30"/>
      <c r="S58" s="38"/>
      <c r="T58" s="30"/>
      <c r="U58" s="30"/>
      <c r="V58" s="30"/>
      <c r="W58" s="30"/>
      <c r="X58" s="30"/>
      <c r="Y58" s="30"/>
      <c r="Z58" s="30"/>
      <c r="AA58" s="38"/>
      <c r="AB58" s="30"/>
      <c r="AC58" s="30"/>
      <c r="AD58" s="30"/>
    </row>
    <row r="59" s="2" customFormat="1" hidden="1" spans="1:30">
      <c r="A59" s="32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8"/>
      <c r="O59" s="30"/>
      <c r="P59" s="30"/>
      <c r="Q59" s="30"/>
      <c r="R59" s="30"/>
      <c r="S59" s="38"/>
      <c r="T59" s="30"/>
      <c r="U59" s="30"/>
      <c r="V59" s="30"/>
      <c r="W59" s="30"/>
      <c r="X59" s="30"/>
      <c r="Y59" s="30"/>
      <c r="Z59" s="30"/>
      <c r="AA59" s="38"/>
      <c r="AB59" s="30"/>
      <c r="AC59" s="30"/>
      <c r="AD59" s="30"/>
    </row>
    <row r="60" hidden="1" spans="14:27">
      <c r="N60" s="39"/>
      <c r="S60" s="39"/>
      <c r="AA60" s="39"/>
    </row>
    <row r="61" hidden="1"/>
    <row r="62" hidden="1"/>
    <row r="63" hidden="1"/>
    <row r="64" hidden="1" spans="1:1">
      <c r="A64" s="3" t="s">
        <v>590</v>
      </c>
    </row>
  </sheetData>
  <autoFilter ref="A1:AD64">
    <filterColumn colId="2">
      <filters>
        <filter val="1,008,000"/>
        <filter val="1,524,500"/>
        <filter val="2,532,500"/>
        <filter val="1"/>
        <filter val="总 计"/>
        <filter val="一般公共预算经济分类支出预算表——商品和服务支出"/>
      </filters>
    </filterColumn>
    <extLst/>
  </autoFilter>
  <mergeCells count="7">
    <mergeCell ref="A2:AD2"/>
    <mergeCell ref="A3:E3"/>
    <mergeCell ref="D4:AD4"/>
    <mergeCell ref="A7:B7"/>
    <mergeCell ref="A4:A5"/>
    <mergeCell ref="B4:B5"/>
    <mergeCell ref="C4:C5"/>
  </mergeCells>
  <pageMargins left="0.7" right="0.7" top="0.75" bottom="0.75" header="0.3" footer="0.3"/>
  <pageSetup paperSize="8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收支总表</vt:lpstr>
      <vt:lpstr>镇级基本支出</vt:lpstr>
      <vt:lpstr>自筹人员基本支出</vt:lpstr>
      <vt:lpstr>镇级自筹（不打印）</vt:lpstr>
      <vt:lpstr>镇级项目支出</vt:lpstr>
      <vt:lpstr>商品和服务支出（经济分类）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Suwen_G</cp:lastModifiedBy>
  <dcterms:created xsi:type="dcterms:W3CDTF">2009-10-15T01:38:00Z</dcterms:created>
  <cp:lastPrinted>2021-01-26T01:15:00Z</cp:lastPrinted>
  <dcterms:modified xsi:type="dcterms:W3CDTF">2021-02-05T06:31:27Z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